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/Users/pverdegem/Desktop/"/>
    </mc:Choice>
  </mc:AlternateContent>
  <xr:revisionPtr revIDLastSave="0" documentId="8_{6BF6214D-11FE-744E-A3E9-D075B3DB5176}" xr6:coauthVersionLast="40" xr6:coauthVersionMax="40" xr10:uidLastSave="{00000000-0000-0000-0000-000000000000}"/>
  <workbookProtection workbookAlgorithmName="SHA-512" workbookHashValue="k+iAj2C1BL5nXf/uvSqQi3DOF/7nr4xy/gojt19eKpNj81zsqD6FHsrchm8ywSzASFGMlCE/lbElR0o8MqO14A==" workbookSaltValue="sGOfbENqcKDIOjmXT9OXwQ==" workbookSpinCount="100000" lockStructure="1"/>
  <bookViews>
    <workbookView xWindow="2320" yWindow="460" windowWidth="12800" windowHeight="9140" tabRatio="500" activeTab="1" xr2:uid="{00000000-000D-0000-FFFF-FFFF00000000}"/>
  </bookViews>
  <sheets>
    <sheet name="Original Expanded with double" sheetId="4" state="hidden" r:id="rId1"/>
    <sheet name="GenWealth Simulations" sheetId="5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4" l="1"/>
  <c r="E4" i="4"/>
  <c r="E5" i="4"/>
  <c r="E2" i="4"/>
  <c r="F117" i="4" l="1"/>
  <c r="F118" i="4" s="1"/>
  <c r="F130" i="4"/>
  <c r="F131" i="4" s="1"/>
  <c r="F143" i="4"/>
  <c r="F144" i="4" s="1"/>
  <c r="F156" i="4"/>
  <c r="F157" i="4"/>
  <c r="F104" i="4"/>
  <c r="F105" i="4" s="1"/>
  <c r="F91" i="4"/>
  <c r="F92" i="4" s="1"/>
  <c r="G92" i="4" s="1"/>
  <c r="H92" i="4" s="1"/>
  <c r="I92" i="4" s="1"/>
  <c r="J92" i="4" s="1"/>
  <c r="F78" i="4"/>
  <c r="F79" i="4"/>
  <c r="F65" i="4"/>
  <c r="F66" i="4"/>
  <c r="F52" i="4"/>
  <c r="F53" i="4"/>
  <c r="F39" i="4"/>
  <c r="F40" i="4"/>
  <c r="E27" i="4"/>
  <c r="C15" i="4"/>
  <c r="K17" i="4" s="1"/>
  <c r="B15" i="4"/>
  <c r="E13" i="4"/>
  <c r="E14" i="4" s="1"/>
  <c r="E159" i="4" s="1"/>
  <c r="F13" i="4"/>
  <c r="F162" i="4" s="1"/>
  <c r="F8" i="5" s="1"/>
  <c r="G117" i="4"/>
  <c r="G130" i="4"/>
  <c r="G143" i="4"/>
  <c r="G156" i="4"/>
  <c r="G157" i="4" s="1"/>
  <c r="H157" i="4" s="1"/>
  <c r="G104" i="4"/>
  <c r="G91" i="4"/>
  <c r="G78" i="4"/>
  <c r="G79" i="4"/>
  <c r="G65" i="4"/>
  <c r="G66" i="4" s="1"/>
  <c r="G52" i="4"/>
  <c r="C28" i="4"/>
  <c r="B28" i="4"/>
  <c r="G13" i="4"/>
  <c r="H117" i="4"/>
  <c r="H130" i="4"/>
  <c r="H143" i="4"/>
  <c r="H156" i="4"/>
  <c r="H104" i="4"/>
  <c r="H91" i="4"/>
  <c r="H78" i="4"/>
  <c r="H65" i="4"/>
  <c r="C41" i="4"/>
  <c r="B41" i="4"/>
  <c r="H13" i="4"/>
  <c r="H162" i="4" s="1"/>
  <c r="F10" i="5" s="1"/>
  <c r="I117" i="4"/>
  <c r="I130" i="4"/>
  <c r="I143" i="4"/>
  <c r="I156" i="4"/>
  <c r="I104" i="4"/>
  <c r="I91" i="4"/>
  <c r="I78" i="4"/>
  <c r="C54" i="4"/>
  <c r="B54" i="4"/>
  <c r="I13" i="4"/>
  <c r="I162" i="4" s="1"/>
  <c r="F11" i="5" s="1"/>
  <c r="J117" i="4"/>
  <c r="J130" i="4"/>
  <c r="J143" i="4"/>
  <c r="J156" i="4"/>
  <c r="J104" i="4"/>
  <c r="J91" i="4"/>
  <c r="C67" i="4"/>
  <c r="B67" i="4"/>
  <c r="J13" i="4"/>
  <c r="J162" i="4" s="1"/>
  <c r="F12" i="5" s="1"/>
  <c r="K117" i="4"/>
  <c r="K130" i="4"/>
  <c r="K143" i="4"/>
  <c r="K156" i="4"/>
  <c r="K104" i="4"/>
  <c r="C80" i="4"/>
  <c r="B80" i="4"/>
  <c r="K13" i="4"/>
  <c r="K162" i="4" s="1"/>
  <c r="L117" i="4"/>
  <c r="L130" i="4"/>
  <c r="L143" i="4"/>
  <c r="L156" i="4"/>
  <c r="C93" i="4"/>
  <c r="B93" i="4"/>
  <c r="L13" i="4"/>
  <c r="L162" i="4" s="1"/>
  <c r="C106" i="4"/>
  <c r="B106" i="4"/>
  <c r="M130" i="4"/>
  <c r="M143" i="4"/>
  <c r="M156" i="4"/>
  <c r="M13" i="4"/>
  <c r="C119" i="4"/>
  <c r="B119" i="4"/>
  <c r="C132" i="4"/>
  <c r="N156" i="4"/>
  <c r="N13" i="4"/>
  <c r="B132" i="4"/>
  <c r="O156" i="4"/>
  <c r="O13" i="4"/>
  <c r="O162" i="4" s="1"/>
  <c r="C145" i="4"/>
  <c r="B145" i="4"/>
  <c r="P13" i="4"/>
  <c r="P162" i="4" s="1"/>
  <c r="E26" i="4"/>
  <c r="E172" i="4"/>
  <c r="H3" i="4"/>
  <c r="H4" i="4" s="1"/>
  <c r="E156" i="4"/>
  <c r="E143" i="4"/>
  <c r="E130" i="4"/>
  <c r="E117" i="4"/>
  <c r="E104" i="4"/>
  <c r="E91" i="4"/>
  <c r="E78" i="4"/>
  <c r="E65" i="4"/>
  <c r="E52" i="4"/>
  <c r="E39" i="4"/>
  <c r="E7" i="5" l="1"/>
  <c r="E173" i="4"/>
  <c r="J18" i="4"/>
  <c r="O23" i="4"/>
  <c r="L17" i="4"/>
  <c r="L15" i="4"/>
  <c r="O18" i="4"/>
  <c r="E160" i="4"/>
  <c r="E174" i="4"/>
  <c r="E175" i="4"/>
  <c r="H17" i="4"/>
  <c r="H66" i="4"/>
  <c r="H79" i="4"/>
  <c r="I79" i="4" s="1"/>
  <c r="G105" i="4"/>
  <c r="H105" i="4" s="1"/>
  <c r="I105" i="4" s="1"/>
  <c r="J105" i="4" s="1"/>
  <c r="K105" i="4" s="1"/>
  <c r="G144" i="4"/>
  <c r="H144" i="4" s="1"/>
  <c r="I144" i="4" s="1"/>
  <c r="J144" i="4" s="1"/>
  <c r="K144" i="4" s="1"/>
  <c r="L144" i="4" s="1"/>
  <c r="M144" i="4" s="1"/>
  <c r="G131" i="4"/>
  <c r="H131" i="4" s="1"/>
  <c r="I131" i="4" s="1"/>
  <c r="J131" i="4" s="1"/>
  <c r="K131" i="4" s="1"/>
  <c r="L131" i="4" s="1"/>
  <c r="M131" i="4" s="1"/>
  <c r="I157" i="4"/>
  <c r="J157" i="4" s="1"/>
  <c r="K157" i="4" s="1"/>
  <c r="L157" i="4" s="1"/>
  <c r="M157" i="4" s="1"/>
  <c r="N157" i="4" s="1"/>
  <c r="O157" i="4" s="1"/>
  <c r="G53" i="4"/>
  <c r="N18" i="4"/>
  <c r="N133" i="4"/>
  <c r="N143" i="4" s="1"/>
  <c r="N144" i="4" s="1"/>
  <c r="O24" i="4"/>
  <c r="P18" i="4"/>
  <c r="N17" i="4"/>
  <c r="J17" i="4"/>
  <c r="P22" i="4"/>
  <c r="N22" i="4"/>
  <c r="O22" i="4"/>
  <c r="O21" i="4"/>
  <c r="J15" i="4"/>
  <c r="G162" i="4"/>
  <c r="F9" i="5" s="1"/>
  <c r="O17" i="4"/>
  <c r="M22" i="4"/>
  <c r="P20" i="4"/>
  <c r="E162" i="4"/>
  <c r="F7" i="5" s="1"/>
  <c r="P17" i="4"/>
  <c r="L18" i="4"/>
  <c r="K18" i="4"/>
  <c r="N20" i="4"/>
  <c r="P15" i="4"/>
  <c r="M20" i="4"/>
  <c r="P25" i="4"/>
  <c r="N15" i="4"/>
  <c r="M18" i="4"/>
  <c r="I17" i="4"/>
  <c r="N16" i="4"/>
  <c r="P24" i="4"/>
  <c r="M17" i="4"/>
  <c r="O20" i="4"/>
  <c r="P16" i="4"/>
  <c r="L16" i="4"/>
  <c r="K20" i="4"/>
  <c r="P21" i="4"/>
  <c r="I16" i="4"/>
  <c r="P23" i="4"/>
  <c r="N23" i="4"/>
  <c r="N162" i="4"/>
  <c r="N21" i="4"/>
  <c r="I15" i="4"/>
  <c r="O19" i="4"/>
  <c r="M19" i="4"/>
  <c r="M162" i="4"/>
  <c r="P19" i="4"/>
  <c r="O16" i="4"/>
  <c r="M16" i="4"/>
  <c r="L21" i="4"/>
  <c r="K15" i="4"/>
  <c r="O15" i="4"/>
  <c r="N19" i="4"/>
  <c r="M15" i="4"/>
  <c r="L19" i="4"/>
  <c r="F14" i="4"/>
  <c r="G14" i="4" s="1"/>
  <c r="H14" i="4" s="1"/>
  <c r="I14" i="4" s="1"/>
  <c r="J14" i="4" s="1"/>
  <c r="K14" i="4" s="1"/>
  <c r="L14" i="4" s="1"/>
  <c r="M14" i="4" s="1"/>
  <c r="N14" i="4" s="1"/>
  <c r="O14" i="4" s="1"/>
  <c r="P14" i="4" s="1"/>
  <c r="F15" i="4"/>
  <c r="F26" i="4" s="1"/>
  <c r="E161" i="4"/>
  <c r="G118" i="4"/>
  <c r="G15" i="4"/>
  <c r="M21" i="4"/>
  <c r="L20" i="4"/>
  <c r="K19" i="4"/>
  <c r="J19" i="4"/>
  <c r="H16" i="4"/>
  <c r="K16" i="4"/>
  <c r="J16" i="4"/>
  <c r="I18" i="4"/>
  <c r="H15" i="4"/>
  <c r="G16" i="4"/>
  <c r="E176" i="4" l="1"/>
  <c r="G7" i="5" s="1"/>
  <c r="P26" i="4"/>
  <c r="P172" i="4" s="1"/>
  <c r="N26" i="4"/>
  <c r="O36" i="4" s="1"/>
  <c r="L26" i="4"/>
  <c r="N34" i="4" s="1"/>
  <c r="M26" i="4"/>
  <c r="M172" i="4" s="1"/>
  <c r="O26" i="4"/>
  <c r="P37" i="4" s="1"/>
  <c r="P36" i="4"/>
  <c r="I26" i="4"/>
  <c r="M31" i="4" s="1"/>
  <c r="J26" i="4"/>
  <c r="M32" i="4" s="1"/>
  <c r="K26" i="4"/>
  <c r="N33" i="4" s="1"/>
  <c r="F172" i="4"/>
  <c r="L28" i="4"/>
  <c r="K28" i="4"/>
  <c r="I28" i="4"/>
  <c r="N28" i="4"/>
  <c r="P28" i="4"/>
  <c r="M28" i="4"/>
  <c r="O28" i="4"/>
  <c r="F27" i="4"/>
  <c r="F159" i="4" s="1"/>
  <c r="H28" i="4"/>
  <c r="J28" i="4"/>
  <c r="H26" i="4"/>
  <c r="E167" i="4"/>
  <c r="E168" i="4"/>
  <c r="E169" i="4"/>
  <c r="E163" i="4"/>
  <c r="E166" i="4"/>
  <c r="E164" i="4"/>
  <c r="E165" i="4"/>
  <c r="E170" i="4"/>
  <c r="G26" i="4"/>
  <c r="H118" i="4"/>
  <c r="G28" i="4"/>
  <c r="G39" i="4" s="1"/>
  <c r="E8" i="5" l="1"/>
  <c r="F173" i="4"/>
  <c r="O35" i="4"/>
  <c r="P35" i="4"/>
  <c r="O34" i="4"/>
  <c r="L172" i="4"/>
  <c r="N172" i="4"/>
  <c r="F174" i="4"/>
  <c r="F175" i="4"/>
  <c r="K32" i="4"/>
  <c r="O172" i="4"/>
  <c r="N35" i="4"/>
  <c r="P34" i="4"/>
  <c r="M34" i="4"/>
  <c r="I172" i="4"/>
  <c r="O32" i="4"/>
  <c r="O31" i="4"/>
  <c r="K31" i="4"/>
  <c r="J31" i="4"/>
  <c r="J172" i="4"/>
  <c r="P31" i="4"/>
  <c r="N32" i="4"/>
  <c r="P32" i="4"/>
  <c r="N31" i="4"/>
  <c r="M33" i="4"/>
  <c r="P33" i="4"/>
  <c r="L33" i="4"/>
  <c r="L31" i="4"/>
  <c r="O33" i="4"/>
  <c r="G27" i="4"/>
  <c r="H27" i="4" s="1"/>
  <c r="I27" i="4" s="1"/>
  <c r="J27" i="4" s="1"/>
  <c r="K27" i="4" s="1"/>
  <c r="L27" i="4" s="1"/>
  <c r="M27" i="4" s="1"/>
  <c r="N27" i="4" s="1"/>
  <c r="O27" i="4" s="1"/>
  <c r="P27" i="4" s="1"/>
  <c r="L32" i="4"/>
  <c r="K172" i="4"/>
  <c r="J29" i="4"/>
  <c r="O29" i="4"/>
  <c r="L29" i="4"/>
  <c r="N29" i="4"/>
  <c r="P29" i="4"/>
  <c r="M29" i="4"/>
  <c r="I29" i="4"/>
  <c r="K29" i="4"/>
  <c r="L30" i="4"/>
  <c r="J30" i="4"/>
  <c r="O30" i="4"/>
  <c r="K30" i="4"/>
  <c r="N30" i="4"/>
  <c r="P30" i="4"/>
  <c r="M30" i="4"/>
  <c r="O41" i="4"/>
  <c r="K41" i="4"/>
  <c r="P41" i="4"/>
  <c r="N41" i="4"/>
  <c r="J41" i="4"/>
  <c r="M41" i="4"/>
  <c r="I41" i="4"/>
  <c r="L41" i="4"/>
  <c r="E171" i="4"/>
  <c r="H7" i="5" s="1"/>
  <c r="I7" i="5" s="1"/>
  <c r="G40" i="4"/>
  <c r="H41" i="4"/>
  <c r="H52" i="4" s="1"/>
  <c r="I118" i="4"/>
  <c r="H29" i="4"/>
  <c r="H39" i="4" s="1"/>
  <c r="G172" i="4"/>
  <c r="I30" i="4"/>
  <c r="H172" i="4"/>
  <c r="F161" i="4"/>
  <c r="F160" i="4"/>
  <c r="F176" i="4" l="1"/>
  <c r="G8" i="5" s="1"/>
  <c r="E177" i="4"/>
  <c r="E179" i="4" s="1"/>
  <c r="I39" i="4"/>
  <c r="J43" i="4" s="1"/>
  <c r="N39" i="4"/>
  <c r="O48" i="4" s="1"/>
  <c r="M39" i="4"/>
  <c r="P47" i="4" s="1"/>
  <c r="L39" i="4"/>
  <c r="M46" i="4" s="1"/>
  <c r="P39" i="4"/>
  <c r="O39" i="4"/>
  <c r="P49" i="4" s="1"/>
  <c r="O43" i="4"/>
  <c r="N43" i="4"/>
  <c r="P43" i="4"/>
  <c r="M43" i="4"/>
  <c r="J39" i="4"/>
  <c r="K39" i="4"/>
  <c r="M54" i="4"/>
  <c r="K54" i="4"/>
  <c r="N54" i="4"/>
  <c r="O54" i="4"/>
  <c r="L54" i="4"/>
  <c r="P54" i="4"/>
  <c r="J54" i="4"/>
  <c r="I42" i="4"/>
  <c r="I52" i="4" s="1"/>
  <c r="N42" i="4"/>
  <c r="O42" i="4"/>
  <c r="J42" i="4"/>
  <c r="K42" i="4"/>
  <c r="M42" i="4"/>
  <c r="P42" i="4"/>
  <c r="L42" i="4"/>
  <c r="J118" i="4"/>
  <c r="H53" i="4"/>
  <c r="I54" i="4"/>
  <c r="I65" i="4" s="1"/>
  <c r="F170" i="4"/>
  <c r="F163" i="4"/>
  <c r="F164" i="4"/>
  <c r="F169" i="4"/>
  <c r="F165" i="4"/>
  <c r="F166" i="4"/>
  <c r="F167" i="4"/>
  <c r="F168" i="4"/>
  <c r="H40" i="4"/>
  <c r="G159" i="4"/>
  <c r="E9" i="5" l="1"/>
  <c r="G173" i="4"/>
  <c r="K43" i="4"/>
  <c r="I40" i="4"/>
  <c r="L43" i="4"/>
  <c r="O47" i="4"/>
  <c r="N47" i="4"/>
  <c r="G174" i="4"/>
  <c r="G175" i="4"/>
  <c r="N46" i="4"/>
  <c r="O46" i="4"/>
  <c r="P46" i="4"/>
  <c r="P48" i="4"/>
  <c r="J40" i="4"/>
  <c r="K40" i="4" s="1"/>
  <c r="L40" i="4" s="1"/>
  <c r="M40" i="4" s="1"/>
  <c r="N40" i="4" s="1"/>
  <c r="O40" i="4" s="1"/>
  <c r="P40" i="4" s="1"/>
  <c r="L45" i="4"/>
  <c r="P45" i="4"/>
  <c r="N45" i="4"/>
  <c r="O45" i="4"/>
  <c r="M45" i="4"/>
  <c r="K44" i="4"/>
  <c r="K52" i="4" s="1"/>
  <c r="N44" i="4"/>
  <c r="L44" i="4"/>
  <c r="P44" i="4"/>
  <c r="M44" i="4"/>
  <c r="O44" i="4"/>
  <c r="P67" i="4"/>
  <c r="N67" i="4"/>
  <c r="L67" i="4"/>
  <c r="O67" i="4"/>
  <c r="M67" i="4"/>
  <c r="K67" i="4"/>
  <c r="J55" i="4"/>
  <c r="J65" i="4" s="1"/>
  <c r="N55" i="4"/>
  <c r="P55" i="4"/>
  <c r="K55" i="4"/>
  <c r="M55" i="4"/>
  <c r="L55" i="4"/>
  <c r="O55" i="4"/>
  <c r="J52" i="4"/>
  <c r="F171" i="4"/>
  <c r="H8" i="5" s="1"/>
  <c r="I8" i="5" s="1"/>
  <c r="J67" i="4"/>
  <c r="J78" i="4" s="1"/>
  <c r="I66" i="4"/>
  <c r="I53" i="4"/>
  <c r="H159" i="4"/>
  <c r="K118" i="4"/>
  <c r="G161" i="4"/>
  <c r="G160" i="4"/>
  <c r="E10" i="5" l="1"/>
  <c r="H173" i="4"/>
  <c r="H174" i="4"/>
  <c r="H175" i="4"/>
  <c r="G176" i="4"/>
  <c r="G9" i="5" s="1"/>
  <c r="F177" i="4"/>
  <c r="F179" i="4" s="1"/>
  <c r="P52" i="4"/>
  <c r="N52" i="4"/>
  <c r="O60" i="4" s="1"/>
  <c r="O52" i="4"/>
  <c r="P61" i="4" s="1"/>
  <c r="M52" i="4"/>
  <c r="O59" i="4" s="1"/>
  <c r="L52" i="4"/>
  <c r="M58" i="4" s="1"/>
  <c r="M80" i="4"/>
  <c r="N80" i="4"/>
  <c r="O80" i="4"/>
  <c r="P80" i="4"/>
  <c r="L80" i="4"/>
  <c r="K68" i="4"/>
  <c r="K78" i="4" s="1"/>
  <c r="N68" i="4"/>
  <c r="O68" i="4"/>
  <c r="L68" i="4"/>
  <c r="P68" i="4"/>
  <c r="M68" i="4"/>
  <c r="K56" i="4"/>
  <c r="K65" i="4" s="1"/>
  <c r="N56" i="4"/>
  <c r="P56" i="4"/>
  <c r="M56" i="4"/>
  <c r="L56" i="4"/>
  <c r="O56" i="4"/>
  <c r="J53" i="4"/>
  <c r="K53" i="4" s="1"/>
  <c r="L57" i="4"/>
  <c r="M57" i="4"/>
  <c r="P57" i="4"/>
  <c r="O57" i="4"/>
  <c r="N57" i="4"/>
  <c r="H160" i="4"/>
  <c r="H161" i="4"/>
  <c r="L118" i="4"/>
  <c r="J66" i="4"/>
  <c r="I159" i="4"/>
  <c r="K80" i="4"/>
  <c r="K91" i="4" s="1"/>
  <c r="J79" i="4"/>
  <c r="G164" i="4"/>
  <c r="G165" i="4"/>
  <c r="G168" i="4"/>
  <c r="G166" i="4"/>
  <c r="G169" i="4"/>
  <c r="G170" i="4"/>
  <c r="G167" i="4"/>
  <c r="G163" i="4"/>
  <c r="E11" i="5" l="1"/>
  <c r="I173" i="4"/>
  <c r="N59" i="4"/>
  <c r="P60" i="4"/>
  <c r="I174" i="4"/>
  <c r="I175" i="4"/>
  <c r="H176" i="4"/>
  <c r="G10" i="5" s="1"/>
  <c r="K66" i="4"/>
  <c r="N58" i="4"/>
  <c r="L53" i="4"/>
  <c r="M53" i="4" s="1"/>
  <c r="N53" i="4" s="1"/>
  <c r="O53" i="4" s="1"/>
  <c r="P53" i="4" s="1"/>
  <c r="P59" i="4"/>
  <c r="M65" i="4"/>
  <c r="N71" i="4" s="1"/>
  <c r="O58" i="4"/>
  <c r="O65" i="4" s="1"/>
  <c r="P73" i="4" s="1"/>
  <c r="P58" i="4"/>
  <c r="G171" i="4"/>
  <c r="H9" i="5" s="1"/>
  <c r="I9" i="5" s="1"/>
  <c r="L65" i="4"/>
  <c r="L81" i="4"/>
  <c r="L91" i="4" s="1"/>
  <c r="M81" i="4"/>
  <c r="N81" i="4"/>
  <c r="O81" i="4"/>
  <c r="P81" i="4"/>
  <c r="P93" i="4"/>
  <c r="M93" i="4"/>
  <c r="O93" i="4"/>
  <c r="N93" i="4"/>
  <c r="L69" i="4"/>
  <c r="L78" i="4" s="1"/>
  <c r="N69" i="4"/>
  <c r="O69" i="4"/>
  <c r="P69" i="4"/>
  <c r="M69" i="4"/>
  <c r="L93" i="4"/>
  <c r="L104" i="4" s="1"/>
  <c r="K92" i="4"/>
  <c r="I160" i="4"/>
  <c r="I161" i="4"/>
  <c r="H166" i="4"/>
  <c r="H167" i="4"/>
  <c r="H168" i="4"/>
  <c r="H165" i="4"/>
  <c r="H169" i="4"/>
  <c r="H170" i="4"/>
  <c r="H164" i="4"/>
  <c r="H163" i="4"/>
  <c r="K79" i="4"/>
  <c r="J159" i="4"/>
  <c r="E12" i="5" l="1"/>
  <c r="J173" i="4"/>
  <c r="N65" i="4"/>
  <c r="L66" i="4"/>
  <c r="M66" i="4" s="1"/>
  <c r="N66" i="4" s="1"/>
  <c r="O66" i="4" s="1"/>
  <c r="G177" i="4"/>
  <c r="G179" i="4" s="1"/>
  <c r="P65" i="4"/>
  <c r="J174" i="4"/>
  <c r="J175" i="4" s="1"/>
  <c r="I176" i="4"/>
  <c r="G11" i="5" s="1"/>
  <c r="L79" i="4"/>
  <c r="O71" i="4"/>
  <c r="P71" i="4"/>
  <c r="P72" i="4"/>
  <c r="O72" i="4"/>
  <c r="M70" i="4"/>
  <c r="M78" i="4" s="1"/>
  <c r="P70" i="4"/>
  <c r="N70" i="4"/>
  <c r="N78" i="4" s="1"/>
  <c r="O70" i="4"/>
  <c r="N106" i="4"/>
  <c r="O106" i="4"/>
  <c r="P106" i="4"/>
  <c r="M94" i="4"/>
  <c r="M104" i="4" s="1"/>
  <c r="P94" i="4"/>
  <c r="O94" i="4"/>
  <c r="N94" i="4"/>
  <c r="M82" i="4"/>
  <c r="M91" i="4" s="1"/>
  <c r="N82" i="4"/>
  <c r="O82" i="4"/>
  <c r="P82" i="4"/>
  <c r="H171" i="4"/>
  <c r="H10" i="5" s="1"/>
  <c r="I10" i="5" s="1"/>
  <c r="I169" i="4"/>
  <c r="I170" i="4"/>
  <c r="I163" i="4"/>
  <c r="I166" i="4"/>
  <c r="I167" i="4"/>
  <c r="I168" i="4"/>
  <c r="I164" i="4"/>
  <c r="I165" i="4"/>
  <c r="L92" i="4"/>
  <c r="K159" i="4"/>
  <c r="K173" i="4" s="1"/>
  <c r="M106" i="4"/>
  <c r="M117" i="4" s="1"/>
  <c r="L105" i="4"/>
  <c r="J161" i="4"/>
  <c r="J160" i="4"/>
  <c r="P66" i="4" l="1"/>
  <c r="M79" i="4"/>
  <c r="N79" i="4" s="1"/>
  <c r="H177" i="4"/>
  <c r="H179" i="4" s="1"/>
  <c r="K174" i="4"/>
  <c r="K175" i="4" s="1"/>
  <c r="J176" i="4"/>
  <c r="G12" i="5" s="1"/>
  <c r="P78" i="4"/>
  <c r="O78" i="4"/>
  <c r="P85" i="4" s="1"/>
  <c r="P119" i="4"/>
  <c r="O119" i="4"/>
  <c r="N95" i="4"/>
  <c r="N104" i="4" s="1"/>
  <c r="P95" i="4"/>
  <c r="O95" i="4"/>
  <c r="O84" i="4"/>
  <c r="P84" i="4"/>
  <c r="M92" i="4"/>
  <c r="N107" i="4"/>
  <c r="N117" i="4" s="1"/>
  <c r="P107" i="4"/>
  <c r="O107" i="4"/>
  <c r="N83" i="4"/>
  <c r="N91" i="4" s="1"/>
  <c r="O83" i="4"/>
  <c r="P83" i="4"/>
  <c r="N119" i="4"/>
  <c r="N130" i="4" s="1"/>
  <c r="P132" i="4" s="1"/>
  <c r="M118" i="4"/>
  <c r="J164" i="4"/>
  <c r="J165" i="4"/>
  <c r="J166" i="4"/>
  <c r="J167" i="4"/>
  <c r="J163" i="4"/>
  <c r="J168" i="4"/>
  <c r="J169" i="4"/>
  <c r="J170" i="4"/>
  <c r="M105" i="4"/>
  <c r="L159" i="4"/>
  <c r="L173" i="4" s="1"/>
  <c r="I171" i="4"/>
  <c r="H11" i="5" s="1"/>
  <c r="I11" i="5" s="1"/>
  <c r="K161" i="4"/>
  <c r="K160" i="4"/>
  <c r="O79" i="4" l="1"/>
  <c r="P79" i="4" s="1"/>
  <c r="I177" i="4"/>
  <c r="I179" i="4" s="1"/>
  <c r="K176" i="4"/>
  <c r="L174" i="4"/>
  <c r="L175" i="4" s="1"/>
  <c r="P91" i="4"/>
  <c r="O91" i="4"/>
  <c r="P97" i="4" s="1"/>
  <c r="O108" i="4"/>
  <c r="O117" i="4" s="1"/>
  <c r="P121" i="4" s="1"/>
  <c r="P108" i="4"/>
  <c r="O96" i="4"/>
  <c r="O104" i="4" s="1"/>
  <c r="P109" i="4" s="1"/>
  <c r="P96" i="4"/>
  <c r="N105" i="4"/>
  <c r="O120" i="4"/>
  <c r="O130" i="4" s="1"/>
  <c r="P133" i="4" s="1"/>
  <c r="P143" i="4" s="1"/>
  <c r="P120" i="4"/>
  <c r="N92" i="4"/>
  <c r="K167" i="4"/>
  <c r="K168" i="4"/>
  <c r="K169" i="4"/>
  <c r="K165" i="4"/>
  <c r="K166" i="4"/>
  <c r="K170" i="4"/>
  <c r="K163" i="4"/>
  <c r="K164" i="4"/>
  <c r="J171" i="4"/>
  <c r="H12" i="5" s="1"/>
  <c r="I12" i="5" s="1"/>
  <c r="M159" i="4"/>
  <c r="M173" i="4" s="1"/>
  <c r="N118" i="4"/>
  <c r="L161" i="4"/>
  <c r="L160" i="4"/>
  <c r="N131" i="4"/>
  <c r="O132" i="4"/>
  <c r="O143" i="4" s="1"/>
  <c r="L176" i="4" l="1"/>
  <c r="P117" i="4"/>
  <c r="J177" i="4"/>
  <c r="J179" i="4" s="1"/>
  <c r="P104" i="4"/>
  <c r="M174" i="4"/>
  <c r="M175" i="4" s="1"/>
  <c r="O105" i="4"/>
  <c r="P105" i="4" s="1"/>
  <c r="O92" i="4"/>
  <c r="P92" i="4" s="1"/>
  <c r="P130" i="4"/>
  <c r="O131" i="4"/>
  <c r="K171" i="4"/>
  <c r="P145" i="4"/>
  <c r="P156" i="4" s="1"/>
  <c r="P157" i="4" s="1"/>
  <c r="O144" i="4"/>
  <c r="P144" i="4" s="1"/>
  <c r="M161" i="4"/>
  <c r="M160" i="4"/>
  <c r="L170" i="4"/>
  <c r="L163" i="4"/>
  <c r="L164" i="4"/>
  <c r="L166" i="4"/>
  <c r="L165" i="4"/>
  <c r="L167" i="4"/>
  <c r="L168" i="4"/>
  <c r="L169" i="4"/>
  <c r="O118" i="4"/>
  <c r="N159" i="4"/>
  <c r="N173" i="4" s="1"/>
  <c r="M176" i="4" l="1"/>
  <c r="K177" i="4"/>
  <c r="K179" i="4" s="1"/>
  <c r="N174" i="4"/>
  <c r="N175" i="4" s="1"/>
  <c r="P131" i="4"/>
  <c r="L171" i="4"/>
  <c r="O159" i="4"/>
  <c r="O173" i="4" s="1"/>
  <c r="P118" i="4"/>
  <c r="M165" i="4"/>
  <c r="M166" i="4"/>
  <c r="M167" i="4"/>
  <c r="M164" i="4"/>
  <c r="M168" i="4"/>
  <c r="M169" i="4"/>
  <c r="M170" i="4"/>
  <c r="M163" i="4"/>
  <c r="N161" i="4"/>
  <c r="N160" i="4"/>
  <c r="O174" i="4" l="1"/>
  <c r="O175" i="4" s="1"/>
  <c r="L177" i="4"/>
  <c r="L179" i="4" s="1"/>
  <c r="N176" i="4"/>
  <c r="P159" i="4"/>
  <c r="P173" i="4" s="1"/>
  <c r="O161" i="4"/>
  <c r="O160" i="4"/>
  <c r="N168" i="4"/>
  <c r="N169" i="4"/>
  <c r="N170" i="4"/>
  <c r="N165" i="4"/>
  <c r="N166" i="4"/>
  <c r="N167" i="4"/>
  <c r="N163" i="4"/>
  <c r="N164" i="4"/>
  <c r="M171" i="4"/>
  <c r="M177" i="4" l="1"/>
  <c r="M179" i="4" s="1"/>
  <c r="P174" i="4"/>
  <c r="P175" i="4" s="1"/>
  <c r="P160" i="4"/>
  <c r="O176" i="4"/>
  <c r="P161" i="4"/>
  <c r="P170" i="4" s="1"/>
  <c r="N171" i="4"/>
  <c r="O163" i="4"/>
  <c r="O164" i="4"/>
  <c r="O165" i="4"/>
  <c r="O166" i="4"/>
  <c r="O167" i="4"/>
  <c r="O170" i="4"/>
  <c r="O168" i="4"/>
  <c r="O169" i="4"/>
  <c r="P168" i="4" l="1"/>
  <c r="P164" i="4"/>
  <c r="P163" i="4"/>
  <c r="P169" i="4"/>
  <c r="P167" i="4"/>
  <c r="P166" i="4"/>
  <c r="P176" i="4"/>
  <c r="P165" i="4"/>
  <c r="N177" i="4"/>
  <c r="N179" i="4" s="1"/>
  <c r="O171" i="4"/>
  <c r="P171" i="4" l="1"/>
  <c r="O177" i="4"/>
  <c r="O179" i="4" s="1"/>
  <c r="P177" i="4" l="1"/>
  <c r="P179" i="4" s="1"/>
</calcChain>
</file>

<file path=xl/sharedStrings.xml><?xml version="1.0" encoding="utf-8"?>
<sst xmlns="http://schemas.openxmlformats.org/spreadsheetml/2006/main" count="222" uniqueCount="201">
  <si>
    <t>How many new people do you sponsor per month?</t>
  </si>
  <si>
    <t>How many months do you sponsor?</t>
  </si>
  <si>
    <t>How many new people do your team members sponsor per month?</t>
  </si>
  <si>
    <t>How many months do they sponsor?</t>
  </si>
  <si>
    <t>Inputs</t>
  </si>
  <si>
    <t>Calculations</t>
  </si>
  <si>
    <t>Month</t>
  </si>
  <si>
    <t>Personally Sponsored</t>
  </si>
  <si>
    <t>Total Generation 1</t>
  </si>
  <si>
    <t>Total Generation 2</t>
  </si>
  <si>
    <t>Month 1 Gen1</t>
  </si>
  <si>
    <t>Month 2 Gen1</t>
  </si>
  <si>
    <t>Month 1 Gen2</t>
  </si>
  <si>
    <t>Month 2 Gen2</t>
  </si>
  <si>
    <t>Month 1 Gen3</t>
  </si>
  <si>
    <t>Month 2 Gen3</t>
  </si>
  <si>
    <t>Month 1 Gen4</t>
  </si>
  <si>
    <t>Month 2 Gen4</t>
  </si>
  <si>
    <t>Month 3 Gen1</t>
  </si>
  <si>
    <t>Month 3 Gen2</t>
  </si>
  <si>
    <t>Month 3 Gen3</t>
  </si>
  <si>
    <t>Month 3 Gen4</t>
  </si>
  <si>
    <t>Month 4 Gen1</t>
  </si>
  <si>
    <t>Month 5 Gen1</t>
  </si>
  <si>
    <t>Month 6 Gen1</t>
  </si>
  <si>
    <t>Month 7 Gen1</t>
  </si>
  <si>
    <t>Month 8 Gen1</t>
  </si>
  <si>
    <t>Month 9 Gen1</t>
  </si>
  <si>
    <t>Month 10 Gen1</t>
  </si>
  <si>
    <t>Month 12 Gen1</t>
  </si>
  <si>
    <t>Month 4 Gen2</t>
  </si>
  <si>
    <t>Month 5 Gen2</t>
  </si>
  <si>
    <t>Month 6 Gen2</t>
  </si>
  <si>
    <t>Month 7 Gen2</t>
  </si>
  <si>
    <t>Month 8 Gen2</t>
  </si>
  <si>
    <t>Month 9 Gen2</t>
  </si>
  <si>
    <t>Month 10 Gen2</t>
  </si>
  <si>
    <t>Month 12 Gen2</t>
  </si>
  <si>
    <t>Total Generation 3</t>
  </si>
  <si>
    <t>Total sponsored</t>
  </si>
  <si>
    <t>Month 4 Gen3</t>
  </si>
  <si>
    <t>Month 5 Gen3</t>
  </si>
  <si>
    <t>Month 6 Gen3</t>
  </si>
  <si>
    <t>Month 7 Gen3</t>
  </si>
  <si>
    <t>Month 8 Gen3</t>
  </si>
  <si>
    <t>Month 9 Gen3</t>
  </si>
  <si>
    <t>Month 10 Gen3</t>
  </si>
  <si>
    <t>Month 12 Gen3</t>
  </si>
  <si>
    <t>Total Generation 4</t>
  </si>
  <si>
    <t>Month 4 Gen4</t>
  </si>
  <si>
    <t>Month 5 Gen4</t>
  </si>
  <si>
    <t>Month 6 Gen4</t>
  </si>
  <si>
    <t>Month 7 Gen4</t>
  </si>
  <si>
    <t>Month 8 Gen4</t>
  </si>
  <si>
    <t>Month 9 Gen4</t>
  </si>
  <si>
    <t>Month 10 Gen4</t>
  </si>
  <si>
    <t>Month 12 Gen4</t>
  </si>
  <si>
    <t>Total Generation 5</t>
  </si>
  <si>
    <t>Month 1 Gen5</t>
  </si>
  <si>
    <t>Month 2 Gen5</t>
  </si>
  <si>
    <t>Month 3 Gen5</t>
  </si>
  <si>
    <t>Month 4 Gen5</t>
  </si>
  <si>
    <t>Month 5 Gen5</t>
  </si>
  <si>
    <t>Month 6 Gen5</t>
  </si>
  <si>
    <t>Month 7 Gen5</t>
  </si>
  <si>
    <t>Month 8 Gen5</t>
  </si>
  <si>
    <t>Month 9 Gen5</t>
  </si>
  <si>
    <t>Month 10 Gen5</t>
  </si>
  <si>
    <t>Month 12 Gen5</t>
  </si>
  <si>
    <t>Total Generation 6</t>
  </si>
  <si>
    <t>Month 1 Gen6</t>
  </si>
  <si>
    <t>Month 2 Gen6</t>
  </si>
  <si>
    <t>Month 3 Gen6</t>
  </si>
  <si>
    <t>Month 4 Gen6</t>
  </si>
  <si>
    <t>Month 5 Gen6</t>
  </si>
  <si>
    <t>Month 6 Gen6</t>
  </si>
  <si>
    <t>Month 7 Gen6</t>
  </si>
  <si>
    <t>Month 8 Gen6</t>
  </si>
  <si>
    <t>Month 9 Gen6</t>
  </si>
  <si>
    <t>Month 10 Gen6</t>
  </si>
  <si>
    <t>Month 12 Gen6</t>
  </si>
  <si>
    <t>Total Generation 7</t>
  </si>
  <si>
    <t>Month 1 Gen7</t>
  </si>
  <si>
    <t>Month 2 Gen7</t>
  </si>
  <si>
    <t>Month 3 Gen7</t>
  </si>
  <si>
    <t>Month 4 Gen7</t>
  </si>
  <si>
    <t>Month 5 Gen7</t>
  </si>
  <si>
    <t>Month 6 Gen7</t>
  </si>
  <si>
    <t>Month 7 Gen7</t>
  </si>
  <si>
    <t>Month 8 Gen7</t>
  </si>
  <si>
    <t>Month 9 Gen7</t>
  </si>
  <si>
    <t>Month 10 Gen7</t>
  </si>
  <si>
    <t>Month 12 Gen7</t>
  </si>
  <si>
    <t>Total Generation 8</t>
  </si>
  <si>
    <t>Fast Start</t>
  </si>
  <si>
    <t>Royalty 4%</t>
  </si>
  <si>
    <t>Royalty 8%</t>
  </si>
  <si>
    <t>OV</t>
  </si>
  <si>
    <t>Rank</t>
  </si>
  <si>
    <t>OV MAX</t>
  </si>
  <si>
    <t>Health Consultant</t>
  </si>
  <si>
    <t>Sr. Health Consultant</t>
  </si>
  <si>
    <t>Health Associate</t>
  </si>
  <si>
    <t>Sr. Health Associate</t>
  </si>
  <si>
    <t>Health Ambassador</t>
  </si>
  <si>
    <t>Health Advisor</t>
  </si>
  <si>
    <t>Rank Number</t>
  </si>
  <si>
    <t>Levels Deep</t>
  </si>
  <si>
    <t>Fast Start Bonus</t>
  </si>
  <si>
    <t>Royalty Level 1</t>
  </si>
  <si>
    <t>Royalty Level 2</t>
  </si>
  <si>
    <t>Royalty Level 3</t>
  </si>
  <si>
    <t>Royalty Level 4</t>
  </si>
  <si>
    <t>Royalty Level 5</t>
  </si>
  <si>
    <t>Royalty Level 6</t>
  </si>
  <si>
    <t>Royalty Level 7</t>
  </si>
  <si>
    <t>Royalty Level 8</t>
  </si>
  <si>
    <t>Total Royalty Bonus</t>
  </si>
  <si>
    <t>Launch Bonus 30</t>
  </si>
  <si>
    <t>Month 1 Gen8</t>
  </si>
  <si>
    <t>Month 2 Gen8</t>
  </si>
  <si>
    <t>Month 3 Gen8</t>
  </si>
  <si>
    <t>Month 4 Gen8</t>
  </si>
  <si>
    <t>Month 5 Gen8</t>
  </si>
  <si>
    <t>Month 6 Gen8</t>
  </si>
  <si>
    <t>Month 7 Gen8</t>
  </si>
  <si>
    <t>Month 8 Gen8</t>
  </si>
  <si>
    <t>Month 9 Gen8</t>
  </si>
  <si>
    <t>Month 10 Gen8</t>
  </si>
  <si>
    <t>Month 12 Gen8</t>
  </si>
  <si>
    <t>Month 1 Gen9</t>
  </si>
  <si>
    <t>Month 2 Gen9</t>
  </si>
  <si>
    <t>Month 3 Gen9</t>
  </si>
  <si>
    <t>Month 4 Gen9</t>
  </si>
  <si>
    <t>Month 5 Gen9</t>
  </si>
  <si>
    <t>Month 6 Gen9</t>
  </si>
  <si>
    <t>Month 7 Gen9</t>
  </si>
  <si>
    <t>Month 8 Gen9</t>
  </si>
  <si>
    <t>Month 9 Gen9</t>
  </si>
  <si>
    <t>Month 10 Gen9</t>
  </si>
  <si>
    <t>Month 12 Gen9</t>
  </si>
  <si>
    <t>Month 1 Gen10</t>
  </si>
  <si>
    <t>Month 2 Gen10</t>
  </si>
  <si>
    <t>Month 3 Gen10</t>
  </si>
  <si>
    <t>Month 4 Gen10</t>
  </si>
  <si>
    <t>Month 5 Gen10</t>
  </si>
  <si>
    <t>Month 6 Gen10</t>
  </si>
  <si>
    <t>Month 7 Gen10</t>
  </si>
  <si>
    <t>Month 8 Gen10</t>
  </si>
  <si>
    <t>Month 9 Gen10</t>
  </si>
  <si>
    <t>Month 10 Gen10</t>
  </si>
  <si>
    <t>Month 12 Gen10</t>
  </si>
  <si>
    <t>Month 1 Gen11</t>
  </si>
  <si>
    <t>Month 2 Gen11</t>
  </si>
  <si>
    <t>Month 3 Gen11</t>
  </si>
  <si>
    <t>Month 4 Gen11</t>
  </si>
  <si>
    <t>Month 5 Gen11</t>
  </si>
  <si>
    <t>Month 6 Gen11</t>
  </si>
  <si>
    <t>Month 7 Gen11</t>
  </si>
  <si>
    <t>Month 8 Gen11</t>
  </si>
  <si>
    <t>Month 9 Gen11</t>
  </si>
  <si>
    <t>Month 10 Gen11</t>
  </si>
  <si>
    <t>Month 12 Gen11</t>
  </si>
  <si>
    <t>Total Generation 9</t>
  </si>
  <si>
    <t>Total Generation 10</t>
  </si>
  <si>
    <t>Total Generation 11</t>
  </si>
  <si>
    <t>Total Generation 12</t>
  </si>
  <si>
    <t>How many new people do they sponsor per month?</t>
  </si>
  <si>
    <t>Sponsor per month</t>
  </si>
  <si>
    <t>Sponsor months</t>
  </si>
  <si>
    <t>From which Generation does the duplication change?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</si>
  <si>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</si>
  <si>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</si>
  <si>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</si>
  <si>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</si>
  <si>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</si>
  <si>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</si>
  <si>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</si>
  <si>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</si>
  <si>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</si>
  <si>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</si>
  <si>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</si>
  <si>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</si>
  <si>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Cumulative Income</t>
  </si>
  <si>
    <t>Diamond Health Ambassador</t>
  </si>
  <si>
    <t>Emerald Health Ambassador</t>
  </si>
  <si>
    <t>Double Diamond Health Ambassador</t>
  </si>
  <si>
    <t>Executive Diamond Health Ambassador</t>
  </si>
  <si>
    <t>Launch Bonus 20</t>
  </si>
  <si>
    <t>Launch Bonus 10</t>
  </si>
  <si>
    <t>Launch Bonus 5</t>
  </si>
  <si>
    <t>Total Bonus (FSB + Royalty + Launch)</t>
  </si>
  <si>
    <t>Total Launch Bonus</t>
  </si>
  <si>
    <t>Launch Bonus</t>
  </si>
  <si>
    <t>Royalty Bonus</t>
  </si>
  <si>
    <t>Input Parameters</t>
  </si>
  <si>
    <t>How many people do you sponsor per month?</t>
  </si>
  <si>
    <t>How many people does your team sponsor per month?</t>
  </si>
  <si>
    <t>For how many months?</t>
  </si>
  <si>
    <t>Income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</si>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</sst>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_-* #,##0.00\ [$€-1]_-;\-* #,##0.00\ [$€-1]_-;_-* &quot;-&quot;??\ [$€-1]_-;_-@_-"/>
  </numFmts>
  <fonts count="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Calibri (Body)_x0000_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44" fontId="0" fillId="0" borderId="0" xfId="1" applyFont="1"/>
    <xf numFmtId="0" fontId="0" fillId="0" borderId="0" xfId="0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0" xfId="0" applyAlignment="1">
      <alignment wrapText="1"/>
    </xf>
    <xf numFmtId="44" fontId="0" fillId="0" borderId="0" xfId="0" applyNumberFormat="1"/>
    <xf numFmtId="44" fontId="2" fillId="3" borderId="0" xfId="0" applyNumberFormat="1" applyFont="1" applyFill="1"/>
    <xf numFmtId="164" fontId="2" fillId="0" borderId="0" xfId="0" applyNumberFormat="1" applyFont="1"/>
    <xf numFmtId="165" fontId="0" fillId="0" borderId="4" xfId="0" applyNumberFormat="1" applyBorder="1"/>
    <xf numFmtId="164" fontId="0" fillId="0" borderId="4" xfId="0" applyNumberFormat="1" applyBorder="1"/>
    <xf numFmtId="165" fontId="2" fillId="0" borderId="5" xfId="0" applyNumberFormat="1" applyFont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0" xfId="0" applyProtection="1"/>
    <xf numFmtId="0" fontId="4" fillId="5" borderId="7" xfId="0" applyFont="1" applyFill="1" applyBorder="1" applyProtection="1"/>
    <xf numFmtId="0" fontId="3" fillId="5" borderId="7" xfId="0" applyFont="1" applyFill="1" applyBorder="1" applyProtection="1"/>
    <xf numFmtId="0" fontId="0" fillId="4" borderId="1" xfId="0" applyFill="1" applyBorder="1" applyProtection="1"/>
    <xf numFmtId="0" fontId="0" fillId="4" borderId="2" xfId="0" applyFill="1" applyBorder="1" applyProtection="1"/>
    <xf numFmtId="165" fontId="0" fillId="0" borderId="8" xfId="0" applyNumberFormat="1" applyBorder="1" applyAlignment="1" applyProtection="1">
      <alignment horizontal="center"/>
    </xf>
    <xf numFmtId="165" fontId="0" fillId="0" borderId="10" xfId="0" applyNumberFormat="1" applyBorder="1" applyAlignment="1" applyProtection="1">
      <alignment horizontal="center"/>
    </xf>
    <xf numFmtId="165" fontId="0" fillId="4" borderId="1" xfId="0" applyNumberFormat="1" applyFill="1" applyBorder="1" applyAlignment="1" applyProtection="1">
      <alignment horizontal="center"/>
    </xf>
    <xf numFmtId="165" fontId="0" fillId="0" borderId="6" xfId="0" applyNumberFormat="1" applyBorder="1" applyAlignment="1" applyProtection="1">
      <alignment horizontal="center"/>
    </xf>
    <xf numFmtId="165" fontId="0" fillId="0" borderId="11" xfId="0" applyNumberFormat="1" applyBorder="1" applyAlignment="1" applyProtection="1">
      <alignment horizontal="center"/>
    </xf>
    <xf numFmtId="165" fontId="0" fillId="4" borderId="2" xfId="0" applyNumberFormat="1" applyFill="1" applyBorder="1" applyAlignment="1" applyProtection="1">
      <alignment horizontal="center"/>
    </xf>
    <xf numFmtId="0" fontId="0" fillId="4" borderId="3" xfId="0" applyFill="1" applyBorder="1" applyProtection="1"/>
    <xf numFmtId="165" fontId="0" fillId="0" borderId="9" xfId="0" applyNumberFormat="1" applyBorder="1" applyAlignment="1" applyProtection="1">
      <alignment horizontal="center"/>
    </xf>
    <xf numFmtId="165" fontId="0" fillId="0" borderId="12" xfId="0" applyNumberFormat="1" applyBorder="1" applyAlignment="1" applyProtection="1">
      <alignment horizontal="center"/>
    </xf>
    <xf numFmtId="165" fontId="0" fillId="4" borderId="3" xfId="0" applyNumberFormat="1" applyFill="1" applyBorder="1" applyAlignment="1" applyProtection="1">
      <alignment horizontal="center"/>
    </xf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0" borderId="18" xfId="0" applyBorder="1" applyProtection="1"/>
    <xf numFmtId="0" fontId="0" fillId="4" borderId="19" xfId="0" applyFill="1" applyBorder="1" applyProtection="1"/>
    <xf numFmtId="0" fontId="0" fillId="4" borderId="20" xfId="0" applyFill="1" applyBorder="1" applyProtection="1"/>
    <xf numFmtId="0" fontId="0" fillId="4" borderId="21" xfId="0" applyFill="1" applyBorder="1" applyProtection="1"/>
    <xf numFmtId="0" fontId="0" fillId="4" borderId="7" xfId="0" applyFill="1" applyBorder="1" applyProtection="1"/>
    <xf numFmtId="0" fontId="0" fillId="0" borderId="22" xfId="0" applyBorder="1" applyProtection="1"/>
    <xf numFmtId="0" fontId="0" fillId="0" borderId="23" xfId="0" applyBorder="1" applyProtection="1"/>
    <xf numFmtId="1" fontId="0" fillId="0" borderId="24" xfId="0" applyNumberFormat="1" applyBorder="1" applyAlignment="1" applyProtection="1">
      <alignment horizontal="center"/>
    </xf>
    <xf numFmtId="1" fontId="0" fillId="0" borderId="25" xfId="0" applyNumberFormat="1" applyBorder="1" applyAlignment="1" applyProtection="1">
      <alignment horizontal="center"/>
    </xf>
    <xf numFmtId="1" fontId="0" fillId="0" borderId="26" xfId="0" applyNumberFormat="1" applyBorder="1" applyAlignment="1" applyProtection="1">
      <alignment horizontal="center"/>
    </xf>
    <xf numFmtId="0" fontId="0" fillId="0" borderId="27" xfId="0" applyBorder="1" applyProtection="1"/>
    <xf numFmtId="0" fontId="0" fillId="0" borderId="18" xfId="0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9</xdr:row>
      <xdr:rowOff>152401</xdr:rowOff>
    </xdr:from>
    <xdr:to>
      <xdr:col>2</xdr:col>
      <xdr:colOff>266700</xdr:colOff>
      <xdr:row>19</xdr:row>
      <xdr:rowOff>109101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76B2352-61D2-7F43-9F1D-F6EC24FBE4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2171701"/>
          <a:ext cx="4673600" cy="2001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9"/>
  <sheetViews>
    <sheetView topLeftCell="D5" zoomScale="130" zoomScaleNormal="130" zoomScalePageLayoutView="130" workbookViewId="0">
      <selection activeCell="K174" sqref="K174"/>
    </sheetView>
  </sheetViews>
  <sheetFormatPr baseColWidth="10" defaultRowHeight="16"/>
  <cols>
    <col min="1" max="3" width="0" hidden="1" customWidth="1"/>
    <col min="4" max="4" width="61.1640625" customWidth="1"/>
    <col min="5" max="16" width="12" customWidth="1"/>
  </cols>
  <sheetData>
    <row r="1" spans="1:20" ht="17" thickBot="1">
      <c r="D1" s="1" t="s">
        <v>4</v>
      </c>
    </row>
    <row r="2" spans="1:20" ht="17" thickBot="1">
      <c r="D2" t="s">
        <v>0</v>
      </c>
      <c r="E2" s="6">
        <f>'GenWealth Simulations'!B6</f>
        <v>2</v>
      </c>
      <c r="G2" t="s">
        <v>94</v>
      </c>
      <c r="H2">
        <v>149.75</v>
      </c>
    </row>
    <row r="3" spans="1:20" ht="17" thickBot="1">
      <c r="D3" t="s">
        <v>1</v>
      </c>
      <c r="E3" s="6">
        <f>'GenWealth Simulations'!B7</f>
        <v>12</v>
      </c>
      <c r="G3" t="s">
        <v>95</v>
      </c>
      <c r="H3" s="2">
        <f>149.99/1.2*4%</f>
        <v>4.9996666666666671</v>
      </c>
    </row>
    <row r="4" spans="1:20" ht="17" thickBot="1">
      <c r="D4" t="s">
        <v>2</v>
      </c>
      <c r="E4" s="6">
        <f>'GenWealth Simulations'!B8</f>
        <v>2</v>
      </c>
      <c r="G4" t="s">
        <v>96</v>
      </c>
      <c r="H4" s="2">
        <f>2*H3</f>
        <v>9.9993333333333343</v>
      </c>
    </row>
    <row r="5" spans="1:20">
      <c r="D5" t="s">
        <v>3</v>
      </c>
      <c r="E5" s="6">
        <f>'GenWealth Simulations'!B9</f>
        <v>1</v>
      </c>
    </row>
    <row r="6" spans="1:20">
      <c r="D6" t="s">
        <v>170</v>
      </c>
      <c r="E6" s="7">
        <v>22</v>
      </c>
    </row>
    <row r="7" spans="1:20">
      <c r="D7" t="s">
        <v>167</v>
      </c>
      <c r="E7" s="7">
        <v>1</v>
      </c>
    </row>
    <row r="8" spans="1:20" ht="17" thickBot="1">
      <c r="D8" t="s">
        <v>3</v>
      </c>
      <c r="E8" s="8">
        <v>1</v>
      </c>
    </row>
    <row r="10" spans="1:20">
      <c r="D10" s="1" t="s">
        <v>5</v>
      </c>
    </row>
    <row r="12" spans="1:20" hidden="1">
      <c r="D12" t="s">
        <v>6</v>
      </c>
      <c r="E12">
        <v>1</v>
      </c>
      <c r="F12">
        <v>2</v>
      </c>
      <c r="G12">
        <v>3</v>
      </c>
      <c r="H12">
        <v>4</v>
      </c>
      <c r="I12">
        <v>5</v>
      </c>
      <c r="J12">
        <v>6</v>
      </c>
      <c r="K12">
        <v>7</v>
      </c>
      <c r="L12">
        <v>8</v>
      </c>
      <c r="M12">
        <v>9</v>
      </c>
      <c r="N12">
        <v>10</v>
      </c>
      <c r="O12">
        <v>11</v>
      </c>
      <c r="P12">
        <v>12</v>
      </c>
      <c r="R12" t="s">
        <v>98</v>
      </c>
      <c r="S12" t="s">
        <v>99</v>
      </c>
      <c r="T12" t="s">
        <v>107</v>
      </c>
    </row>
    <row r="13" spans="1:20" hidden="1">
      <c r="B13" t="s">
        <v>168</v>
      </c>
      <c r="C13" t="s">
        <v>169</v>
      </c>
      <c r="D13" t="s">
        <v>7</v>
      </c>
      <c r="E13">
        <f>IF(E12&lt;=$E$3,$E$2,0)</f>
        <v>2</v>
      </c>
      <c r="F13">
        <f t="shared" ref="F13:P13" si="0">IF(F12&lt;=$E$3,$E$2,0)</f>
        <v>2</v>
      </c>
      <c r="G13">
        <f t="shared" si="0"/>
        <v>2</v>
      </c>
      <c r="H13">
        <f t="shared" si="0"/>
        <v>2</v>
      </c>
      <c r="I13">
        <f t="shared" si="0"/>
        <v>2</v>
      </c>
      <c r="J13">
        <f t="shared" si="0"/>
        <v>2</v>
      </c>
      <c r="K13">
        <f t="shared" si="0"/>
        <v>2</v>
      </c>
      <c r="L13">
        <f t="shared" si="0"/>
        <v>2</v>
      </c>
      <c r="M13">
        <f t="shared" si="0"/>
        <v>2</v>
      </c>
      <c r="N13">
        <f t="shared" si="0"/>
        <v>2</v>
      </c>
      <c r="O13">
        <f t="shared" si="0"/>
        <v>2</v>
      </c>
      <c r="P13">
        <f t="shared" si="0"/>
        <v>2</v>
      </c>
      <c r="R13" t="s">
        <v>105</v>
      </c>
      <c r="S13">
        <v>0</v>
      </c>
      <c r="T13">
        <v>0</v>
      </c>
    </row>
    <row r="14" spans="1:20" hidden="1">
      <c r="D14" t="s">
        <v>8</v>
      </c>
      <c r="E14">
        <f>E13</f>
        <v>2</v>
      </c>
      <c r="F14">
        <f>E14+F13</f>
        <v>4</v>
      </c>
      <c r="G14">
        <f t="shared" ref="G14:P14" si="1">F14+G13</f>
        <v>6</v>
      </c>
      <c r="H14">
        <f t="shared" si="1"/>
        <v>8</v>
      </c>
      <c r="I14">
        <f t="shared" si="1"/>
        <v>10</v>
      </c>
      <c r="J14">
        <f t="shared" si="1"/>
        <v>12</v>
      </c>
      <c r="K14">
        <f t="shared" si="1"/>
        <v>14</v>
      </c>
      <c r="L14">
        <f t="shared" si="1"/>
        <v>16</v>
      </c>
      <c r="M14">
        <f t="shared" si="1"/>
        <v>18</v>
      </c>
      <c r="N14">
        <f t="shared" si="1"/>
        <v>20</v>
      </c>
      <c r="O14">
        <f t="shared" si="1"/>
        <v>22</v>
      </c>
      <c r="P14">
        <f t="shared" si="1"/>
        <v>24</v>
      </c>
      <c r="R14" t="s">
        <v>100</v>
      </c>
      <c r="S14">
        <v>10</v>
      </c>
      <c r="T14">
        <v>2</v>
      </c>
    </row>
    <row r="15" spans="1:20" hidden="1">
      <c r="A15">
        <v>1</v>
      </c>
      <c r="B15">
        <f>IF(A15&lt;$E$6,$E$4,$E$7)</f>
        <v>2</v>
      </c>
      <c r="C15">
        <f>IF(A15&lt;$E$6,$E$5,$E$8)</f>
        <v>1</v>
      </c>
      <c r="D15" t="s">
        <v>10</v>
      </c>
      <c r="E15">
        <v>0</v>
      </c>
      <c r="F15">
        <f t="shared" ref="F15:P15" si="2">IF(F12-1&lt;=$C$15,$B$15*$E13,0)</f>
        <v>4</v>
      </c>
      <c r="G15">
        <f t="shared" si="2"/>
        <v>0</v>
      </c>
      <c r="H15">
        <f t="shared" si="2"/>
        <v>0</v>
      </c>
      <c r="I15">
        <f t="shared" si="2"/>
        <v>0</v>
      </c>
      <c r="J15">
        <f t="shared" si="2"/>
        <v>0</v>
      </c>
      <c r="K15">
        <f t="shared" si="2"/>
        <v>0</v>
      </c>
      <c r="L15">
        <f t="shared" si="2"/>
        <v>0</v>
      </c>
      <c r="M15">
        <f t="shared" si="2"/>
        <v>0</v>
      </c>
      <c r="N15">
        <f t="shared" si="2"/>
        <v>0</v>
      </c>
      <c r="O15">
        <f t="shared" si="2"/>
        <v>0</v>
      </c>
      <c r="P15">
        <f t="shared" si="2"/>
        <v>0</v>
      </c>
      <c r="R15" t="s">
        <v>101</v>
      </c>
      <c r="S15">
        <v>25</v>
      </c>
      <c r="T15">
        <v>4</v>
      </c>
    </row>
    <row r="16" spans="1:20" hidden="1">
      <c r="A16">
        <v>1</v>
      </c>
      <c r="D16" t="s">
        <v>11</v>
      </c>
      <c r="E16">
        <v>0</v>
      </c>
      <c r="F16">
        <v>0</v>
      </c>
      <c r="G16">
        <f t="shared" ref="G16:P16" si="3">IF(G12-2&lt;=$C$15,$B$15*$F$13,0)</f>
        <v>4</v>
      </c>
      <c r="H16">
        <f t="shared" si="3"/>
        <v>0</v>
      </c>
      <c r="I16">
        <f t="shared" si="3"/>
        <v>0</v>
      </c>
      <c r="J16">
        <f t="shared" si="3"/>
        <v>0</v>
      </c>
      <c r="K16">
        <f t="shared" si="3"/>
        <v>0</v>
      </c>
      <c r="L16">
        <f t="shared" si="3"/>
        <v>0</v>
      </c>
      <c r="M16">
        <f t="shared" si="3"/>
        <v>0</v>
      </c>
      <c r="N16">
        <f t="shared" si="3"/>
        <v>0</v>
      </c>
      <c r="O16">
        <f t="shared" si="3"/>
        <v>0</v>
      </c>
      <c r="P16">
        <f t="shared" si="3"/>
        <v>0</v>
      </c>
      <c r="R16" t="s">
        <v>102</v>
      </c>
      <c r="S16">
        <v>50</v>
      </c>
      <c r="T16">
        <v>5</v>
      </c>
    </row>
    <row r="17" spans="1:20" hidden="1">
      <c r="A17">
        <v>1</v>
      </c>
      <c r="D17" t="s">
        <v>18</v>
      </c>
      <c r="E17">
        <v>0</v>
      </c>
      <c r="F17">
        <v>0</v>
      </c>
      <c r="G17">
        <v>0</v>
      </c>
      <c r="H17">
        <f t="shared" ref="H17:P17" si="4">IF(H12-3&lt;=$C$15,$B$15*$G$13,0)</f>
        <v>4</v>
      </c>
      <c r="I17">
        <f t="shared" si="4"/>
        <v>0</v>
      </c>
      <c r="J17">
        <f t="shared" si="4"/>
        <v>0</v>
      </c>
      <c r="K17">
        <f t="shared" si="4"/>
        <v>0</v>
      </c>
      <c r="L17">
        <f t="shared" si="4"/>
        <v>0</v>
      </c>
      <c r="M17">
        <f t="shared" si="4"/>
        <v>0</v>
      </c>
      <c r="N17">
        <f t="shared" si="4"/>
        <v>0</v>
      </c>
      <c r="O17">
        <f t="shared" si="4"/>
        <v>0</v>
      </c>
      <c r="P17">
        <f t="shared" si="4"/>
        <v>0</v>
      </c>
      <c r="R17" t="s">
        <v>103</v>
      </c>
      <c r="S17">
        <v>100</v>
      </c>
      <c r="T17">
        <v>6</v>
      </c>
    </row>
    <row r="18" spans="1:20" hidden="1">
      <c r="A18">
        <v>1</v>
      </c>
      <c r="D18" t="s">
        <v>22</v>
      </c>
      <c r="E18">
        <v>0</v>
      </c>
      <c r="F18">
        <v>0</v>
      </c>
      <c r="G18">
        <v>0</v>
      </c>
      <c r="H18">
        <v>0</v>
      </c>
      <c r="I18">
        <f t="shared" ref="I18:P18" si="5">IF(I12-4&lt;=$C$15,$B$15*$H$13,0)</f>
        <v>4</v>
      </c>
      <c r="J18">
        <f t="shared" si="5"/>
        <v>0</v>
      </c>
      <c r="K18">
        <f t="shared" si="5"/>
        <v>0</v>
      </c>
      <c r="L18">
        <f t="shared" si="5"/>
        <v>0</v>
      </c>
      <c r="M18">
        <f t="shared" si="5"/>
        <v>0</v>
      </c>
      <c r="N18">
        <f t="shared" si="5"/>
        <v>0</v>
      </c>
      <c r="O18">
        <f t="shared" si="5"/>
        <v>0</v>
      </c>
      <c r="P18">
        <f t="shared" si="5"/>
        <v>0</v>
      </c>
      <c r="R18" t="s">
        <v>104</v>
      </c>
      <c r="S18">
        <v>200</v>
      </c>
      <c r="T18">
        <v>7</v>
      </c>
    </row>
    <row r="19" spans="1:20" hidden="1">
      <c r="A19">
        <v>1</v>
      </c>
      <c r="D19" t="s">
        <v>23</v>
      </c>
      <c r="E19">
        <v>0</v>
      </c>
      <c r="F19">
        <v>0</v>
      </c>
      <c r="G19">
        <v>0</v>
      </c>
      <c r="H19">
        <v>0</v>
      </c>
      <c r="I19">
        <v>0</v>
      </c>
      <c r="J19">
        <f t="shared" ref="J19:P19" si="6">IF(J12-5&lt;=$C$15,$B$15*$I$13,0)</f>
        <v>4</v>
      </c>
      <c r="K19">
        <f t="shared" si="6"/>
        <v>0</v>
      </c>
      <c r="L19">
        <f t="shared" si="6"/>
        <v>0</v>
      </c>
      <c r="M19">
        <f t="shared" si="6"/>
        <v>0</v>
      </c>
      <c r="N19">
        <f t="shared" si="6"/>
        <v>0</v>
      </c>
      <c r="O19">
        <f t="shared" si="6"/>
        <v>0</v>
      </c>
      <c r="P19">
        <f t="shared" si="6"/>
        <v>0</v>
      </c>
      <c r="R19" t="s">
        <v>185</v>
      </c>
      <c r="S19">
        <v>500</v>
      </c>
      <c r="T19">
        <v>8</v>
      </c>
    </row>
    <row r="20" spans="1:20" hidden="1">
      <c r="A20">
        <v>1</v>
      </c>
      <c r="D20" t="s">
        <v>24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f t="shared" ref="K20:P20" si="7">IF(K12-6&lt;=$C$15,$B$15*$J$13,0)</f>
        <v>4</v>
      </c>
      <c r="L20">
        <f t="shared" si="7"/>
        <v>0</v>
      </c>
      <c r="M20">
        <f t="shared" si="7"/>
        <v>0</v>
      </c>
      <c r="N20">
        <f t="shared" si="7"/>
        <v>0</v>
      </c>
      <c r="O20">
        <f t="shared" si="7"/>
        <v>0</v>
      </c>
      <c r="P20">
        <f t="shared" si="7"/>
        <v>0</v>
      </c>
      <c r="R20" t="s">
        <v>184</v>
      </c>
      <c r="S20">
        <v>1000</v>
      </c>
      <c r="T20">
        <v>8</v>
      </c>
    </row>
    <row r="21" spans="1:20" hidden="1">
      <c r="A21">
        <v>1</v>
      </c>
      <c r="D21" t="s">
        <v>25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f>IF(L12-7&lt;=$C$15,$B$15*$K$13,0)</f>
        <v>4</v>
      </c>
      <c r="M21">
        <f>IF(M12-7&lt;=$C$15,$B$15*$K$13,0)</f>
        <v>0</v>
      </c>
      <c r="N21">
        <f>IF(N12-7&lt;=$C$15,$B$15*$K$13,0)</f>
        <v>0</v>
      </c>
      <c r="O21">
        <f>IF(O12-7&lt;=$C$15,$B$15*$K$13,0)</f>
        <v>0</v>
      </c>
      <c r="P21">
        <f>IF(P12-7&lt;=$C$15,$B$15*$K$13,0)</f>
        <v>0</v>
      </c>
      <c r="R21" t="s">
        <v>187</v>
      </c>
      <c r="S21">
        <v>1500</v>
      </c>
      <c r="T21">
        <v>8</v>
      </c>
    </row>
    <row r="22" spans="1:20" hidden="1">
      <c r="A22">
        <v>1</v>
      </c>
      <c r="D22" t="s">
        <v>26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f>IF(M12-8&lt;=$C$15,$B$15*$L$13,0)</f>
        <v>4</v>
      </c>
      <c r="N22">
        <f>IF(N12-8&lt;=$C$15,$B$15*$L$13,0)</f>
        <v>0</v>
      </c>
      <c r="O22">
        <f>IF(O12-8&lt;=$C$15,$B$15*$L$13,0)</f>
        <v>0</v>
      </c>
      <c r="P22">
        <f>IF(P12-8&lt;=$C$15,$B$15*$L$13,0)</f>
        <v>0</v>
      </c>
      <c r="R22" t="s">
        <v>186</v>
      </c>
      <c r="S22">
        <v>2000</v>
      </c>
      <c r="T22">
        <v>8</v>
      </c>
    </row>
    <row r="23" spans="1:20" hidden="1">
      <c r="A23">
        <v>1</v>
      </c>
      <c r="D23" t="s">
        <v>27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f>IF(N12-9&lt;=$C$15,$B$15*$M$13,0)</f>
        <v>4</v>
      </c>
      <c r="O23">
        <f>IF(O12-9&lt;=$C$15,$B$15*$M$13,0)</f>
        <v>0</v>
      </c>
      <c r="P23">
        <f>IF(P12-9&lt;=$C$15,$B$15*$M$13,0)</f>
        <v>0</v>
      </c>
    </row>
    <row r="24" spans="1:20" hidden="1">
      <c r="A24">
        <v>1</v>
      </c>
      <c r="D24" t="s">
        <v>28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f>IF(O12-10&lt;=$C$15,$B$15*$N$13,0)</f>
        <v>4</v>
      </c>
      <c r="P24">
        <f>IF(P12-10&lt;=$C$15,$B$15*$N$13,0)</f>
        <v>0</v>
      </c>
    </row>
    <row r="25" spans="1:20" hidden="1">
      <c r="A25">
        <v>1</v>
      </c>
      <c r="D25" t="s">
        <v>29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f>IF(P12-10&lt;=$C$15,$B$15*$O$13,0)</f>
        <v>0</v>
      </c>
    </row>
    <row r="26" spans="1:20" hidden="1">
      <c r="D26" t="s">
        <v>39</v>
      </c>
      <c r="E26">
        <f>SUM(E15:E25)</f>
        <v>0</v>
      </c>
      <c r="F26">
        <f t="shared" ref="F26:P26" si="8">SUM(F15:F25)</f>
        <v>4</v>
      </c>
      <c r="G26">
        <f t="shared" si="8"/>
        <v>4</v>
      </c>
      <c r="H26">
        <f t="shared" si="8"/>
        <v>4</v>
      </c>
      <c r="I26">
        <f t="shared" si="8"/>
        <v>4</v>
      </c>
      <c r="J26">
        <f t="shared" si="8"/>
        <v>4</v>
      </c>
      <c r="K26">
        <f t="shared" si="8"/>
        <v>4</v>
      </c>
      <c r="L26">
        <f t="shared" si="8"/>
        <v>4</v>
      </c>
      <c r="M26">
        <f t="shared" si="8"/>
        <v>4</v>
      </c>
      <c r="N26">
        <f t="shared" si="8"/>
        <v>4</v>
      </c>
      <c r="O26">
        <f t="shared" si="8"/>
        <v>4</v>
      </c>
      <c r="P26">
        <f t="shared" si="8"/>
        <v>0</v>
      </c>
    </row>
    <row r="27" spans="1:20" hidden="1">
      <c r="D27" t="s">
        <v>9</v>
      </c>
      <c r="E27">
        <f>SUM(E15:E25)</f>
        <v>0</v>
      </c>
      <c r="F27">
        <f>E27+SUM(F15:F25)</f>
        <v>4</v>
      </c>
      <c r="G27">
        <f t="shared" ref="G27:P27" si="9">F27+SUM(G15:G25)</f>
        <v>8</v>
      </c>
      <c r="H27">
        <f t="shared" si="9"/>
        <v>12</v>
      </c>
      <c r="I27">
        <f t="shared" si="9"/>
        <v>16</v>
      </c>
      <c r="J27">
        <f t="shared" si="9"/>
        <v>20</v>
      </c>
      <c r="K27">
        <f t="shared" si="9"/>
        <v>24</v>
      </c>
      <c r="L27">
        <f t="shared" si="9"/>
        <v>28</v>
      </c>
      <c r="M27">
        <f t="shared" si="9"/>
        <v>32</v>
      </c>
      <c r="N27">
        <f t="shared" si="9"/>
        <v>36</v>
      </c>
      <c r="O27">
        <f t="shared" si="9"/>
        <v>40</v>
      </c>
      <c r="P27">
        <f t="shared" si="9"/>
        <v>40</v>
      </c>
    </row>
    <row r="28" spans="1:20" hidden="1">
      <c r="A28">
        <v>2</v>
      </c>
      <c r="B28">
        <f>IF(A28&lt;$E$6,$E$4,$E$7)</f>
        <v>2</v>
      </c>
      <c r="C28">
        <f>IF(A28&lt;$E$6,$E$5,$E$8)</f>
        <v>1</v>
      </c>
      <c r="D28" t="s">
        <v>12</v>
      </c>
      <c r="E28">
        <v>0</v>
      </c>
      <c r="F28">
        <v>0</v>
      </c>
      <c r="G28">
        <f t="shared" ref="G28:P28" si="10">IF(G12-2&lt;=$C$28,$B$28*$F26,0)</f>
        <v>8</v>
      </c>
      <c r="H28">
        <f t="shared" si="10"/>
        <v>0</v>
      </c>
      <c r="I28">
        <f t="shared" si="10"/>
        <v>0</v>
      </c>
      <c r="J28">
        <f t="shared" si="10"/>
        <v>0</v>
      </c>
      <c r="K28">
        <f t="shared" si="10"/>
        <v>0</v>
      </c>
      <c r="L28">
        <f t="shared" si="10"/>
        <v>0</v>
      </c>
      <c r="M28">
        <f t="shared" si="10"/>
        <v>0</v>
      </c>
      <c r="N28">
        <f t="shared" si="10"/>
        <v>0</v>
      </c>
      <c r="O28">
        <f t="shared" si="10"/>
        <v>0</v>
      </c>
      <c r="P28">
        <f t="shared" si="10"/>
        <v>0</v>
      </c>
    </row>
    <row r="29" spans="1:20" hidden="1">
      <c r="A29">
        <v>2</v>
      </c>
      <c r="D29" t="s">
        <v>13</v>
      </c>
      <c r="E29">
        <v>0</v>
      </c>
      <c r="F29">
        <v>0</v>
      </c>
      <c r="G29">
        <v>0</v>
      </c>
      <c r="H29">
        <f t="shared" ref="H29:P29" si="11">IF(H12-3&lt;=$C$28,$B$28*$G26,0)</f>
        <v>8</v>
      </c>
      <c r="I29">
        <f t="shared" si="11"/>
        <v>0</v>
      </c>
      <c r="J29">
        <f t="shared" si="11"/>
        <v>0</v>
      </c>
      <c r="K29">
        <f t="shared" si="11"/>
        <v>0</v>
      </c>
      <c r="L29">
        <f t="shared" si="11"/>
        <v>0</v>
      </c>
      <c r="M29">
        <f t="shared" si="11"/>
        <v>0</v>
      </c>
      <c r="N29">
        <f t="shared" si="11"/>
        <v>0</v>
      </c>
      <c r="O29">
        <f t="shared" si="11"/>
        <v>0</v>
      </c>
      <c r="P29">
        <f t="shared" si="11"/>
        <v>0</v>
      </c>
    </row>
    <row r="30" spans="1:20" hidden="1">
      <c r="A30">
        <v>2</v>
      </c>
      <c r="D30" t="s">
        <v>19</v>
      </c>
      <c r="E30">
        <v>0</v>
      </c>
      <c r="F30">
        <v>0</v>
      </c>
      <c r="G30">
        <v>0</v>
      </c>
      <c r="H30">
        <v>0</v>
      </c>
      <c r="I30">
        <f t="shared" ref="I30:P30" si="12">IF(I12-4&lt;=$C$28,$B$28*$H26,0)</f>
        <v>8</v>
      </c>
      <c r="J30">
        <f t="shared" si="12"/>
        <v>0</v>
      </c>
      <c r="K30">
        <f t="shared" si="12"/>
        <v>0</v>
      </c>
      <c r="L30">
        <f t="shared" si="12"/>
        <v>0</v>
      </c>
      <c r="M30">
        <f t="shared" si="12"/>
        <v>0</v>
      </c>
      <c r="N30">
        <f t="shared" si="12"/>
        <v>0</v>
      </c>
      <c r="O30">
        <f t="shared" si="12"/>
        <v>0</v>
      </c>
      <c r="P30">
        <f t="shared" si="12"/>
        <v>0</v>
      </c>
    </row>
    <row r="31" spans="1:20" hidden="1">
      <c r="A31">
        <v>2</v>
      </c>
      <c r="D31" t="s">
        <v>30</v>
      </c>
      <c r="E31">
        <v>0</v>
      </c>
      <c r="F31">
        <v>0</v>
      </c>
      <c r="G31">
        <v>0</v>
      </c>
      <c r="H31">
        <v>0</v>
      </c>
      <c r="I31">
        <v>0</v>
      </c>
      <c r="J31">
        <f t="shared" ref="J31:P31" si="13">IF(J12-5&lt;=$C$28,$B$28*$I26,0)</f>
        <v>8</v>
      </c>
      <c r="K31">
        <f t="shared" si="13"/>
        <v>0</v>
      </c>
      <c r="L31">
        <f t="shared" si="13"/>
        <v>0</v>
      </c>
      <c r="M31">
        <f t="shared" si="13"/>
        <v>0</v>
      </c>
      <c r="N31">
        <f t="shared" si="13"/>
        <v>0</v>
      </c>
      <c r="O31">
        <f t="shared" si="13"/>
        <v>0</v>
      </c>
      <c r="P31">
        <f t="shared" si="13"/>
        <v>0</v>
      </c>
    </row>
    <row r="32" spans="1:20" hidden="1">
      <c r="A32">
        <v>2</v>
      </c>
      <c r="D32" t="s">
        <v>31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f t="shared" ref="K32:P32" si="14">IF(K12-6&lt;=$C$28,$B$28*$J26,0)</f>
        <v>8</v>
      </c>
      <c r="L32">
        <f t="shared" si="14"/>
        <v>0</v>
      </c>
      <c r="M32">
        <f t="shared" si="14"/>
        <v>0</v>
      </c>
      <c r="N32">
        <f t="shared" si="14"/>
        <v>0</v>
      </c>
      <c r="O32">
        <f t="shared" si="14"/>
        <v>0</v>
      </c>
      <c r="P32">
        <f t="shared" si="14"/>
        <v>0</v>
      </c>
    </row>
    <row r="33" spans="1:16" hidden="1">
      <c r="A33">
        <v>2</v>
      </c>
      <c r="D33" t="s">
        <v>32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f>IF(L12-7&lt;=$C$28,$B$28*$K26,0)</f>
        <v>8</v>
      </c>
      <c r="M33">
        <f>IF(M12-7&lt;=$C$28,$B$28*$K26,0)</f>
        <v>0</v>
      </c>
      <c r="N33">
        <f>IF(N12-7&lt;=$C$28,$B$28*$K26,0)</f>
        <v>0</v>
      </c>
      <c r="O33">
        <f>IF(O12-7&lt;=$C$28,$B$28*$K26,0)</f>
        <v>0</v>
      </c>
      <c r="P33">
        <f>IF(P12-7&lt;=$C$28,$B$28*$K26,0)</f>
        <v>0</v>
      </c>
    </row>
    <row r="34" spans="1:16" hidden="1">
      <c r="A34">
        <v>2</v>
      </c>
      <c r="D34" t="s">
        <v>33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f>IF(M12-8&lt;=$C$28,$B$28*$L26,0)</f>
        <v>8</v>
      </c>
      <c r="N34">
        <f>IF(N12-8&lt;=$C$28,$B$28*$L26,0)</f>
        <v>0</v>
      </c>
      <c r="O34">
        <f>IF(O12-8&lt;=$C$28,$B$28*$L26,0)</f>
        <v>0</v>
      </c>
      <c r="P34">
        <f>IF(P12-8&lt;=$C$28,$B$28*$L26,0)</f>
        <v>0</v>
      </c>
    </row>
    <row r="35" spans="1:16" hidden="1">
      <c r="A35">
        <v>2</v>
      </c>
      <c r="D35" t="s">
        <v>34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f>IF(N12-9&lt;=$C$28,$B$28*$M26,0)</f>
        <v>8</v>
      </c>
      <c r="O35">
        <f>IF(O12-9&lt;=$C$28,$B$28*$M26,0)</f>
        <v>0</v>
      </c>
      <c r="P35">
        <f>IF(P12-9&lt;=$C$28,$B$28*$M26,0)</f>
        <v>0</v>
      </c>
    </row>
    <row r="36" spans="1:16" hidden="1">
      <c r="A36">
        <v>2</v>
      </c>
      <c r="D36" t="s">
        <v>35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f>IF(O12-10&lt;=$C$28,$B$28*$N26,0)</f>
        <v>8</v>
      </c>
      <c r="P36">
        <f>IF(P12-10&lt;=$C$28,$B$28*$N26,0)</f>
        <v>0</v>
      </c>
    </row>
    <row r="37" spans="1:16" hidden="1">
      <c r="A37">
        <v>2</v>
      </c>
      <c r="D37" t="s">
        <v>36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f>IF(P12-11&lt;=$C$28,$B$28*$O26,0)</f>
        <v>8</v>
      </c>
    </row>
    <row r="38" spans="1:16" hidden="1">
      <c r="A38">
        <v>2</v>
      </c>
      <c r="D38" t="s">
        <v>37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</row>
    <row r="39" spans="1:16" hidden="1">
      <c r="D39" t="s">
        <v>39</v>
      </c>
      <c r="E39">
        <f>SUM(E28:E38)</f>
        <v>0</v>
      </c>
      <c r="F39">
        <f t="shared" ref="F39:P39" si="15">SUM(F28:F38)</f>
        <v>0</v>
      </c>
      <c r="G39">
        <f t="shared" si="15"/>
        <v>8</v>
      </c>
      <c r="H39">
        <f t="shared" si="15"/>
        <v>8</v>
      </c>
      <c r="I39">
        <f t="shared" si="15"/>
        <v>8</v>
      </c>
      <c r="J39">
        <f t="shared" si="15"/>
        <v>8</v>
      </c>
      <c r="K39">
        <f t="shared" si="15"/>
        <v>8</v>
      </c>
      <c r="L39">
        <f t="shared" si="15"/>
        <v>8</v>
      </c>
      <c r="M39">
        <f t="shared" si="15"/>
        <v>8</v>
      </c>
      <c r="N39">
        <f t="shared" si="15"/>
        <v>8</v>
      </c>
      <c r="O39">
        <f t="shared" si="15"/>
        <v>8</v>
      </c>
      <c r="P39">
        <f t="shared" si="15"/>
        <v>8</v>
      </c>
    </row>
    <row r="40" spans="1:16" hidden="1">
      <c r="D40" t="s">
        <v>38</v>
      </c>
      <c r="E40">
        <v>0</v>
      </c>
      <c r="F40">
        <f>E40+F39</f>
        <v>0</v>
      </c>
      <c r="G40">
        <f t="shared" ref="G40:P40" si="16">F40+G39</f>
        <v>8</v>
      </c>
      <c r="H40">
        <f t="shared" si="16"/>
        <v>16</v>
      </c>
      <c r="I40">
        <f t="shared" si="16"/>
        <v>24</v>
      </c>
      <c r="J40">
        <f t="shared" si="16"/>
        <v>32</v>
      </c>
      <c r="K40">
        <f t="shared" si="16"/>
        <v>40</v>
      </c>
      <c r="L40">
        <f t="shared" si="16"/>
        <v>48</v>
      </c>
      <c r="M40">
        <f t="shared" si="16"/>
        <v>56</v>
      </c>
      <c r="N40">
        <f t="shared" si="16"/>
        <v>64</v>
      </c>
      <c r="O40">
        <f t="shared" si="16"/>
        <v>72</v>
      </c>
      <c r="P40">
        <f t="shared" si="16"/>
        <v>80</v>
      </c>
    </row>
    <row r="41" spans="1:16" hidden="1">
      <c r="A41">
        <v>3</v>
      </c>
      <c r="B41">
        <f>IF(A41&lt;$E$6,$E$4,$E$7)</f>
        <v>2</v>
      </c>
      <c r="C41">
        <f>IF(A41&lt;$E$6,$E$5,$E$8)</f>
        <v>1</v>
      </c>
      <c r="D41" t="s">
        <v>14</v>
      </c>
      <c r="E41">
        <v>0</v>
      </c>
      <c r="F41">
        <v>0</v>
      </c>
      <c r="G41">
        <v>0</v>
      </c>
      <c r="H41">
        <f t="shared" ref="H41:P41" si="17">IF(H12-3&lt;=$C$41,$B$41*$G39,0)</f>
        <v>16</v>
      </c>
      <c r="I41">
        <f t="shared" si="17"/>
        <v>0</v>
      </c>
      <c r="J41">
        <f t="shared" si="17"/>
        <v>0</v>
      </c>
      <c r="K41">
        <f t="shared" si="17"/>
        <v>0</v>
      </c>
      <c r="L41">
        <f t="shared" si="17"/>
        <v>0</v>
      </c>
      <c r="M41">
        <f t="shared" si="17"/>
        <v>0</v>
      </c>
      <c r="N41">
        <f t="shared" si="17"/>
        <v>0</v>
      </c>
      <c r="O41">
        <f t="shared" si="17"/>
        <v>0</v>
      </c>
      <c r="P41">
        <f t="shared" si="17"/>
        <v>0</v>
      </c>
    </row>
    <row r="42" spans="1:16" hidden="1">
      <c r="A42">
        <v>3</v>
      </c>
      <c r="D42" t="s">
        <v>15</v>
      </c>
      <c r="E42">
        <v>0</v>
      </c>
      <c r="F42">
        <v>0</v>
      </c>
      <c r="G42">
        <v>0</v>
      </c>
      <c r="H42">
        <v>0</v>
      </c>
      <c r="I42">
        <f t="shared" ref="I42:P42" si="18">IF(I12-4&lt;=$C$41,$B$41*$H39,0)</f>
        <v>16</v>
      </c>
      <c r="J42">
        <f t="shared" si="18"/>
        <v>0</v>
      </c>
      <c r="K42">
        <f t="shared" si="18"/>
        <v>0</v>
      </c>
      <c r="L42">
        <f t="shared" si="18"/>
        <v>0</v>
      </c>
      <c r="M42">
        <f t="shared" si="18"/>
        <v>0</v>
      </c>
      <c r="N42">
        <f t="shared" si="18"/>
        <v>0</v>
      </c>
      <c r="O42">
        <f t="shared" si="18"/>
        <v>0</v>
      </c>
      <c r="P42">
        <f t="shared" si="18"/>
        <v>0</v>
      </c>
    </row>
    <row r="43" spans="1:16" hidden="1">
      <c r="A43">
        <v>3</v>
      </c>
      <c r="D43" t="s">
        <v>20</v>
      </c>
      <c r="E43">
        <v>0</v>
      </c>
      <c r="F43">
        <v>0</v>
      </c>
      <c r="G43">
        <v>0</v>
      </c>
      <c r="H43">
        <v>0</v>
      </c>
      <c r="I43">
        <v>0</v>
      </c>
      <c r="J43">
        <f t="shared" ref="J43:P43" si="19">IF(J12-5&lt;=$C$41,$B$41*$I39,0)</f>
        <v>16</v>
      </c>
      <c r="K43">
        <f t="shared" si="19"/>
        <v>0</v>
      </c>
      <c r="L43">
        <f t="shared" si="19"/>
        <v>0</v>
      </c>
      <c r="M43">
        <f t="shared" si="19"/>
        <v>0</v>
      </c>
      <c r="N43">
        <f t="shared" si="19"/>
        <v>0</v>
      </c>
      <c r="O43">
        <f t="shared" si="19"/>
        <v>0</v>
      </c>
      <c r="P43">
        <f t="shared" si="19"/>
        <v>0</v>
      </c>
    </row>
    <row r="44" spans="1:16" hidden="1">
      <c r="A44">
        <v>3</v>
      </c>
      <c r="D44" t="s">
        <v>40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f t="shared" ref="K44:P44" si="20">IF(K12-6&lt;=$C$41,$B$41*$J39,0)</f>
        <v>16</v>
      </c>
      <c r="L44">
        <f t="shared" si="20"/>
        <v>0</v>
      </c>
      <c r="M44">
        <f t="shared" si="20"/>
        <v>0</v>
      </c>
      <c r="N44">
        <f t="shared" si="20"/>
        <v>0</v>
      </c>
      <c r="O44">
        <f t="shared" si="20"/>
        <v>0</v>
      </c>
      <c r="P44">
        <f t="shared" si="20"/>
        <v>0</v>
      </c>
    </row>
    <row r="45" spans="1:16" hidden="1">
      <c r="A45">
        <v>3</v>
      </c>
      <c r="D45" t="s">
        <v>41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f>IF(L12-7&lt;=$C$41,$B$41*$K39,0)</f>
        <v>16</v>
      </c>
      <c r="M45">
        <f>IF(M12-7&lt;=$C$41,$B$41*$K39,0)</f>
        <v>0</v>
      </c>
      <c r="N45">
        <f>IF(N12-7&lt;=$C$41,$B$41*$K39,0)</f>
        <v>0</v>
      </c>
      <c r="O45">
        <f>IF(O12-7&lt;=$C$41,$B$41*$K39,0)</f>
        <v>0</v>
      </c>
      <c r="P45">
        <f>IF(P12-7&lt;=$C$41,$B$41*$K39,0)</f>
        <v>0</v>
      </c>
    </row>
    <row r="46" spans="1:16" hidden="1">
      <c r="A46">
        <v>3</v>
      </c>
      <c r="D46" t="s">
        <v>42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f>IF(M12-8&lt;=$C$41,$B$41*$L39,0)</f>
        <v>16</v>
      </c>
      <c r="N46">
        <f>IF(N12-8&lt;=$C$41,$B$41*$L39,0)</f>
        <v>0</v>
      </c>
      <c r="O46">
        <f>IF(O12-8&lt;=$C$41,$B$41*$L39,0)</f>
        <v>0</v>
      </c>
      <c r="P46">
        <f>IF(P12-8&lt;=$C$41,$B$41*$L39,0)</f>
        <v>0</v>
      </c>
    </row>
    <row r="47" spans="1:16" hidden="1">
      <c r="A47">
        <v>3</v>
      </c>
      <c r="D47" t="s">
        <v>43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f>IF(N12-9&lt;=$C$41,$B$41*$M39,0)</f>
        <v>16</v>
      </c>
      <c r="O47">
        <f>IF(O12-9&lt;=$C$41,$B$41*$M39,0)</f>
        <v>0</v>
      </c>
      <c r="P47">
        <f>IF(P12-9&lt;=$C$41,$B$41*M39,0)</f>
        <v>0</v>
      </c>
    </row>
    <row r="48" spans="1:16" hidden="1">
      <c r="A48">
        <v>3</v>
      </c>
      <c r="D48" t="s">
        <v>44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f>IF(O12-10&lt;=$C$41,$B$41*$N39,0)</f>
        <v>16</v>
      </c>
      <c r="P48">
        <f>IF(P12-10&lt;=$C$41,$B$41*$N39,0)</f>
        <v>0</v>
      </c>
    </row>
    <row r="49" spans="1:16" hidden="1">
      <c r="A49">
        <v>3</v>
      </c>
      <c r="D49" t="s">
        <v>45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f>IF(P12-11&lt;=$C$41,$B$41*$O39,0)</f>
        <v>16</v>
      </c>
    </row>
    <row r="50" spans="1:16" hidden="1">
      <c r="A50">
        <v>3</v>
      </c>
      <c r="D50" t="s">
        <v>46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hidden="1">
      <c r="A51">
        <v>3</v>
      </c>
      <c r="D51" t="s">
        <v>47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</row>
    <row r="52" spans="1:16" hidden="1">
      <c r="D52" t="s">
        <v>39</v>
      </c>
      <c r="E52">
        <f>SUM(E41:E51)</f>
        <v>0</v>
      </c>
      <c r="F52">
        <f t="shared" ref="F52:P52" si="21">SUM(F41:F51)</f>
        <v>0</v>
      </c>
      <c r="G52">
        <f t="shared" si="21"/>
        <v>0</v>
      </c>
      <c r="H52">
        <f t="shared" si="21"/>
        <v>16</v>
      </c>
      <c r="I52">
        <f t="shared" si="21"/>
        <v>16</v>
      </c>
      <c r="J52">
        <f t="shared" si="21"/>
        <v>16</v>
      </c>
      <c r="K52">
        <f t="shared" si="21"/>
        <v>16</v>
      </c>
      <c r="L52">
        <f t="shared" si="21"/>
        <v>16</v>
      </c>
      <c r="M52">
        <f t="shared" si="21"/>
        <v>16</v>
      </c>
      <c r="N52">
        <f t="shared" si="21"/>
        <v>16</v>
      </c>
      <c r="O52">
        <f t="shared" si="21"/>
        <v>16</v>
      </c>
      <c r="P52">
        <f t="shared" si="21"/>
        <v>16</v>
      </c>
    </row>
    <row r="53" spans="1:16" hidden="1">
      <c r="D53" t="s">
        <v>48</v>
      </c>
      <c r="E53">
        <v>0</v>
      </c>
      <c r="F53">
        <f>E53+F52</f>
        <v>0</v>
      </c>
      <c r="G53">
        <f t="shared" ref="G53:P53" si="22">F53+G52</f>
        <v>0</v>
      </c>
      <c r="H53">
        <f t="shared" si="22"/>
        <v>16</v>
      </c>
      <c r="I53">
        <f t="shared" si="22"/>
        <v>32</v>
      </c>
      <c r="J53">
        <f t="shared" si="22"/>
        <v>48</v>
      </c>
      <c r="K53">
        <f t="shared" si="22"/>
        <v>64</v>
      </c>
      <c r="L53">
        <f t="shared" si="22"/>
        <v>80</v>
      </c>
      <c r="M53">
        <f t="shared" si="22"/>
        <v>96</v>
      </c>
      <c r="N53">
        <f t="shared" si="22"/>
        <v>112</v>
      </c>
      <c r="O53">
        <f t="shared" si="22"/>
        <v>128</v>
      </c>
      <c r="P53">
        <f t="shared" si="22"/>
        <v>144</v>
      </c>
    </row>
    <row r="54" spans="1:16" hidden="1">
      <c r="A54">
        <v>4</v>
      </c>
      <c r="B54">
        <f>IF(A54&lt;$E$6,$E$4,$E$7)</f>
        <v>2</v>
      </c>
      <c r="C54">
        <f>IF(A54&lt;$E$6,$E$5,$E$8)</f>
        <v>1</v>
      </c>
      <c r="D54" t="s">
        <v>16</v>
      </c>
      <c r="E54">
        <v>0</v>
      </c>
      <c r="F54">
        <v>0</v>
      </c>
      <c r="G54">
        <v>0</v>
      </c>
      <c r="H54">
        <v>0</v>
      </c>
      <c r="I54">
        <f t="shared" ref="I54:P54" si="23">IF(I$12-4&lt;=$C$54,$B$54*$H52,0)</f>
        <v>32</v>
      </c>
      <c r="J54">
        <f t="shared" si="23"/>
        <v>0</v>
      </c>
      <c r="K54">
        <f t="shared" si="23"/>
        <v>0</v>
      </c>
      <c r="L54">
        <f t="shared" si="23"/>
        <v>0</v>
      </c>
      <c r="M54">
        <f t="shared" si="23"/>
        <v>0</v>
      </c>
      <c r="N54">
        <f t="shared" si="23"/>
        <v>0</v>
      </c>
      <c r="O54">
        <f t="shared" si="23"/>
        <v>0</v>
      </c>
      <c r="P54">
        <f t="shared" si="23"/>
        <v>0</v>
      </c>
    </row>
    <row r="55" spans="1:16" hidden="1">
      <c r="A55">
        <v>4</v>
      </c>
      <c r="D55" t="s">
        <v>17</v>
      </c>
      <c r="E55">
        <v>0</v>
      </c>
      <c r="F55">
        <v>0</v>
      </c>
      <c r="G55">
        <v>0</v>
      </c>
      <c r="H55">
        <v>0</v>
      </c>
      <c r="I55">
        <v>0</v>
      </c>
      <c r="J55">
        <f t="shared" ref="J55:P55" si="24">IF(J$12-5&lt;=$C$54,$B$54*$I52,0)</f>
        <v>32</v>
      </c>
      <c r="K55">
        <f t="shared" si="24"/>
        <v>0</v>
      </c>
      <c r="L55">
        <f t="shared" si="24"/>
        <v>0</v>
      </c>
      <c r="M55">
        <f t="shared" si="24"/>
        <v>0</v>
      </c>
      <c r="N55">
        <f t="shared" si="24"/>
        <v>0</v>
      </c>
      <c r="O55">
        <f t="shared" si="24"/>
        <v>0</v>
      </c>
      <c r="P55">
        <f t="shared" si="24"/>
        <v>0</v>
      </c>
    </row>
    <row r="56" spans="1:16" hidden="1">
      <c r="A56">
        <v>4</v>
      </c>
      <c r="D56" t="s">
        <v>21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f t="shared" ref="K56:P56" si="25">IF(K$12-6&lt;=$C$54,$B$54*$J52,0)</f>
        <v>32</v>
      </c>
      <c r="L56">
        <f t="shared" si="25"/>
        <v>0</v>
      </c>
      <c r="M56">
        <f t="shared" si="25"/>
        <v>0</v>
      </c>
      <c r="N56">
        <f t="shared" si="25"/>
        <v>0</v>
      </c>
      <c r="O56">
        <f t="shared" si="25"/>
        <v>0</v>
      </c>
      <c r="P56">
        <f t="shared" si="25"/>
        <v>0</v>
      </c>
    </row>
    <row r="57" spans="1:16" hidden="1">
      <c r="A57">
        <v>4</v>
      </c>
      <c r="D57" t="s">
        <v>49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f>IF(L$12-7&lt;=$C$54,$B$54*$K52,0)</f>
        <v>32</v>
      </c>
      <c r="M57">
        <f>IF(M$12-7&lt;=$C$54,$B$54*$K52,0)</f>
        <v>0</v>
      </c>
      <c r="N57">
        <f>IF(N$12-7&lt;=$C$54,$B$54*$K52,0)</f>
        <v>0</v>
      </c>
      <c r="O57">
        <f>IF(O$12-7&lt;=$C$54,$B$54*$K52,0)</f>
        <v>0</v>
      </c>
      <c r="P57">
        <f>IF(P$12-7&lt;=$C$54,$B$54*$K52,0)</f>
        <v>0</v>
      </c>
    </row>
    <row r="58" spans="1:16" hidden="1">
      <c r="A58">
        <v>4</v>
      </c>
      <c r="D58" t="s">
        <v>50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f>IF(M$12-8&lt;=$C$54,$B$54*$L52,0)</f>
        <v>32</v>
      </c>
      <c r="N58">
        <f>IF(N$12-8&lt;=$C$54,$B$54*$L52,0)</f>
        <v>0</v>
      </c>
      <c r="O58">
        <f>IF(O$12-8&lt;=$C$54,$B$54*$L52,0)</f>
        <v>0</v>
      </c>
      <c r="P58">
        <f>IF(P$12-8&lt;=$C$54,$B$54*$L52,0)</f>
        <v>0</v>
      </c>
    </row>
    <row r="59" spans="1:16" hidden="1">
      <c r="A59">
        <v>4</v>
      </c>
      <c r="D59" t="s">
        <v>51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f>IF(N$12-9&lt;=$C$54,$B$54*$M52,0)</f>
        <v>32</v>
      </c>
      <c r="O59">
        <f>IF(O$12-9&lt;=$C$54,$B$54*$M52,0)</f>
        <v>0</v>
      </c>
      <c r="P59">
        <f>IF(P$12-9&lt;=$C$54,$B$54*$M52,0)</f>
        <v>0</v>
      </c>
    </row>
    <row r="60" spans="1:16" hidden="1">
      <c r="A60">
        <v>4</v>
      </c>
      <c r="D60" t="s">
        <v>52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f>IF(O$12-10&lt;=$C$54,$B$54*$N52,0)</f>
        <v>32</v>
      </c>
      <c r="P60">
        <f>IF(P$12-10&lt;=$C$54,$B$54*N52,0)</f>
        <v>0</v>
      </c>
    </row>
    <row r="61" spans="1:16" hidden="1">
      <c r="A61">
        <v>4</v>
      </c>
      <c r="D61" t="s">
        <v>53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f>IF(P$12-11&lt;=$C$54,$B$54*$O52,0)</f>
        <v>32</v>
      </c>
    </row>
    <row r="62" spans="1:16" hidden="1">
      <c r="A62">
        <v>4</v>
      </c>
      <c r="D62" t="s">
        <v>54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</row>
    <row r="63" spans="1:16" hidden="1">
      <c r="A63">
        <v>4</v>
      </c>
      <c r="D63" t="s">
        <v>55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</row>
    <row r="64" spans="1:16" hidden="1">
      <c r="A64">
        <v>4</v>
      </c>
      <c r="D64" t="s">
        <v>56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</row>
    <row r="65" spans="1:16" hidden="1">
      <c r="D65" t="s">
        <v>39</v>
      </c>
      <c r="E65">
        <f>SUM(E54:E64)</f>
        <v>0</v>
      </c>
      <c r="F65">
        <f t="shared" ref="F65:P65" si="26">SUM(F54:F64)</f>
        <v>0</v>
      </c>
      <c r="G65">
        <f t="shared" si="26"/>
        <v>0</v>
      </c>
      <c r="H65">
        <f t="shared" si="26"/>
        <v>0</v>
      </c>
      <c r="I65">
        <f t="shared" si="26"/>
        <v>32</v>
      </c>
      <c r="J65">
        <f t="shared" si="26"/>
        <v>32</v>
      </c>
      <c r="K65">
        <f t="shared" si="26"/>
        <v>32</v>
      </c>
      <c r="L65">
        <f t="shared" si="26"/>
        <v>32</v>
      </c>
      <c r="M65">
        <f t="shared" si="26"/>
        <v>32</v>
      </c>
      <c r="N65">
        <f t="shared" si="26"/>
        <v>32</v>
      </c>
      <c r="O65">
        <f t="shared" si="26"/>
        <v>32</v>
      </c>
      <c r="P65">
        <f t="shared" si="26"/>
        <v>32</v>
      </c>
    </row>
    <row r="66" spans="1:16" hidden="1">
      <c r="D66" t="s">
        <v>57</v>
      </c>
      <c r="E66">
        <v>0</v>
      </c>
      <c r="F66">
        <f>E66+F65</f>
        <v>0</v>
      </c>
      <c r="G66">
        <f t="shared" ref="G66:P66" si="27">F66+G65</f>
        <v>0</v>
      </c>
      <c r="H66">
        <f t="shared" si="27"/>
        <v>0</v>
      </c>
      <c r="I66">
        <f t="shared" si="27"/>
        <v>32</v>
      </c>
      <c r="J66">
        <f t="shared" si="27"/>
        <v>64</v>
      </c>
      <c r="K66">
        <f t="shared" si="27"/>
        <v>96</v>
      </c>
      <c r="L66">
        <f t="shared" si="27"/>
        <v>128</v>
      </c>
      <c r="M66">
        <f t="shared" si="27"/>
        <v>160</v>
      </c>
      <c r="N66">
        <f t="shared" si="27"/>
        <v>192</v>
      </c>
      <c r="O66">
        <f t="shared" si="27"/>
        <v>224</v>
      </c>
      <c r="P66">
        <f t="shared" si="27"/>
        <v>256</v>
      </c>
    </row>
    <row r="67" spans="1:16" hidden="1">
      <c r="A67">
        <v>5</v>
      </c>
      <c r="B67">
        <f>IF(A67&lt;$E$6,$E$4,$E$7)</f>
        <v>2</v>
      </c>
      <c r="C67">
        <f>IF(A67&lt;$E$6,$E$5,$E$8)</f>
        <v>1</v>
      </c>
      <c r="D67" t="s">
        <v>58</v>
      </c>
      <c r="E67">
        <v>0</v>
      </c>
      <c r="F67">
        <v>0</v>
      </c>
      <c r="G67">
        <v>0</v>
      </c>
      <c r="H67">
        <v>0</v>
      </c>
      <c r="I67">
        <v>0</v>
      </c>
      <c r="J67">
        <f t="shared" ref="J67:P67" si="28">IF(J$12-5&lt;=$C$67,$B$67*$I65,0)</f>
        <v>64</v>
      </c>
      <c r="K67">
        <f t="shared" si="28"/>
        <v>0</v>
      </c>
      <c r="L67">
        <f t="shared" si="28"/>
        <v>0</v>
      </c>
      <c r="M67">
        <f t="shared" si="28"/>
        <v>0</v>
      </c>
      <c r="N67">
        <f t="shared" si="28"/>
        <v>0</v>
      </c>
      <c r="O67">
        <f t="shared" si="28"/>
        <v>0</v>
      </c>
      <c r="P67">
        <f t="shared" si="28"/>
        <v>0</v>
      </c>
    </row>
    <row r="68" spans="1:16" hidden="1">
      <c r="A68">
        <v>5</v>
      </c>
      <c r="D68" t="s">
        <v>59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f t="shared" ref="K68:P68" si="29">IF(K$12-6&lt;=$C$67,$B$67*$J65,0)</f>
        <v>64</v>
      </c>
      <c r="L68">
        <f t="shared" si="29"/>
        <v>0</v>
      </c>
      <c r="M68">
        <f t="shared" si="29"/>
        <v>0</v>
      </c>
      <c r="N68">
        <f t="shared" si="29"/>
        <v>0</v>
      </c>
      <c r="O68">
        <f t="shared" si="29"/>
        <v>0</v>
      </c>
      <c r="P68">
        <f t="shared" si="29"/>
        <v>0</v>
      </c>
    </row>
    <row r="69" spans="1:16" hidden="1">
      <c r="A69">
        <v>5</v>
      </c>
      <c r="D69" t="s">
        <v>60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f>IF(L$12-7&lt;=$C$67,$B$67*$K65,0)</f>
        <v>64</v>
      </c>
      <c r="M69">
        <f>IF(M$12-7&lt;=$C$67,$B$67*$K65,0)</f>
        <v>0</v>
      </c>
      <c r="N69">
        <f>IF(N$12-7&lt;=$C$67,$B$67*$K65,0)</f>
        <v>0</v>
      </c>
      <c r="O69">
        <f>IF(O$12-7&lt;=$C$67,$B$67*$K65,0)</f>
        <v>0</v>
      </c>
      <c r="P69">
        <f>IF(P$12-7&lt;=$C$67,$B$67*$K65,0)</f>
        <v>0</v>
      </c>
    </row>
    <row r="70" spans="1:16" hidden="1">
      <c r="A70">
        <v>5</v>
      </c>
      <c r="D70" t="s">
        <v>61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f>IF(M$12-8&lt;=$C$67,$B$67*$L65,0)</f>
        <v>64</v>
      </c>
      <c r="N70">
        <f>IF(N$12-8&lt;=$C$67,$B$67*$L65,0)</f>
        <v>0</v>
      </c>
      <c r="O70">
        <f>IF(O$12-8&lt;=$C$67,$B$67*$L65,0)</f>
        <v>0</v>
      </c>
      <c r="P70">
        <f>IF(P$12-8&lt;=$C$67,$B$67*$L65,0)</f>
        <v>0</v>
      </c>
    </row>
    <row r="71" spans="1:16" hidden="1">
      <c r="A71">
        <v>5</v>
      </c>
      <c r="D71" t="s">
        <v>62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f>IF(N$12-9&lt;=$C$67,$B$67*$M65,0)</f>
        <v>64</v>
      </c>
      <c r="O71">
        <f>IF(O$12-9&lt;=$C$67,$B$67*$M65,0)</f>
        <v>0</v>
      </c>
      <c r="P71">
        <f>IF(P$12-9&lt;=$C$67,$B$67*$M65,0)</f>
        <v>0</v>
      </c>
    </row>
    <row r="72" spans="1:16" hidden="1">
      <c r="A72">
        <v>5</v>
      </c>
      <c r="D72" t="s">
        <v>63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f>IF(O$12-10&lt;=$C$67,$B$67*N65,0)</f>
        <v>64</v>
      </c>
      <c r="P72">
        <f>IF(P$12-10&lt;=$C$67,$B$67*$N65,0)</f>
        <v>0</v>
      </c>
    </row>
    <row r="73" spans="1:16" hidden="1">
      <c r="A73">
        <v>5</v>
      </c>
      <c r="D73" t="s">
        <v>64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f>IF(P$12-11&lt;=$C$67,$B$67*O65,0)</f>
        <v>64</v>
      </c>
    </row>
    <row r="74" spans="1:16" hidden="1">
      <c r="A74">
        <v>5</v>
      </c>
      <c r="D74" t="s">
        <v>65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</row>
    <row r="75" spans="1:16" hidden="1">
      <c r="A75">
        <v>5</v>
      </c>
      <c r="D75" t="s">
        <v>66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</row>
    <row r="76" spans="1:16" hidden="1">
      <c r="A76">
        <v>5</v>
      </c>
      <c r="D76" t="s">
        <v>67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</row>
    <row r="77" spans="1:16" hidden="1">
      <c r="A77">
        <v>5</v>
      </c>
      <c r="D77" t="s">
        <v>68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</row>
    <row r="78" spans="1:16" hidden="1">
      <c r="D78" t="s">
        <v>39</v>
      </c>
      <c r="E78">
        <f>SUM(E67:E77)</f>
        <v>0</v>
      </c>
      <c r="F78">
        <f t="shared" ref="F78:P78" si="30">SUM(F67:F77)</f>
        <v>0</v>
      </c>
      <c r="G78">
        <f t="shared" si="30"/>
        <v>0</v>
      </c>
      <c r="H78">
        <f t="shared" si="30"/>
        <v>0</v>
      </c>
      <c r="I78">
        <f t="shared" si="30"/>
        <v>0</v>
      </c>
      <c r="J78">
        <f t="shared" si="30"/>
        <v>64</v>
      </c>
      <c r="K78">
        <f t="shared" si="30"/>
        <v>64</v>
      </c>
      <c r="L78">
        <f t="shared" si="30"/>
        <v>64</v>
      </c>
      <c r="M78">
        <f t="shared" si="30"/>
        <v>64</v>
      </c>
      <c r="N78">
        <f t="shared" si="30"/>
        <v>64</v>
      </c>
      <c r="O78">
        <f t="shared" si="30"/>
        <v>64</v>
      </c>
      <c r="P78">
        <f t="shared" si="30"/>
        <v>64</v>
      </c>
    </row>
    <row r="79" spans="1:16" hidden="1">
      <c r="D79" t="s">
        <v>69</v>
      </c>
      <c r="E79">
        <v>0</v>
      </c>
      <c r="F79">
        <f>E79+F78</f>
        <v>0</v>
      </c>
      <c r="G79">
        <f t="shared" ref="G79:P79" si="31">F79+G78</f>
        <v>0</v>
      </c>
      <c r="H79">
        <f t="shared" si="31"/>
        <v>0</v>
      </c>
      <c r="I79">
        <f t="shared" si="31"/>
        <v>0</v>
      </c>
      <c r="J79">
        <f t="shared" si="31"/>
        <v>64</v>
      </c>
      <c r="K79">
        <f t="shared" si="31"/>
        <v>128</v>
      </c>
      <c r="L79">
        <f t="shared" si="31"/>
        <v>192</v>
      </c>
      <c r="M79">
        <f t="shared" si="31"/>
        <v>256</v>
      </c>
      <c r="N79">
        <f t="shared" si="31"/>
        <v>320</v>
      </c>
      <c r="O79">
        <f t="shared" si="31"/>
        <v>384</v>
      </c>
      <c r="P79">
        <f t="shared" si="31"/>
        <v>448</v>
      </c>
    </row>
    <row r="80" spans="1:16" hidden="1">
      <c r="A80">
        <v>6</v>
      </c>
      <c r="B80">
        <f>IF(A80&lt;$E$6,$E$4,$E$7)</f>
        <v>2</v>
      </c>
      <c r="C80">
        <f>IF(A80&lt;$E$6,$E$5,$E$8)</f>
        <v>1</v>
      </c>
      <c r="D80" t="s">
        <v>70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f t="shared" ref="K80:P80" si="32">IF(K$12-6&lt;=$C$80,$B$80*$J78,0)</f>
        <v>128</v>
      </c>
      <c r="L80">
        <f t="shared" si="32"/>
        <v>0</v>
      </c>
      <c r="M80">
        <f t="shared" si="32"/>
        <v>0</v>
      </c>
      <c r="N80">
        <f t="shared" si="32"/>
        <v>0</v>
      </c>
      <c r="O80">
        <f t="shared" si="32"/>
        <v>0</v>
      </c>
      <c r="P80">
        <f t="shared" si="32"/>
        <v>0</v>
      </c>
    </row>
    <row r="81" spans="1:16" hidden="1">
      <c r="A81">
        <v>6</v>
      </c>
      <c r="D81" t="s">
        <v>71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f>IF(L$12-7&lt;=$C$80,$B$80*$K78,0)</f>
        <v>128</v>
      </c>
      <c r="M81">
        <f>IF(M$12-7&lt;=$C$80,$B$80*$K78,0)</f>
        <v>0</v>
      </c>
      <c r="N81">
        <f>IF(N$12-7&lt;=$C$80,$B$80*$K78,0)</f>
        <v>0</v>
      </c>
      <c r="O81">
        <f>IF(O$12-7&lt;=$C$80,$B$80*$K78,0)</f>
        <v>0</v>
      </c>
      <c r="P81">
        <f>IF(P$12-7&lt;=$C$80,$B$80*$K78,0)</f>
        <v>0</v>
      </c>
    </row>
    <row r="82" spans="1:16" hidden="1">
      <c r="A82">
        <v>6</v>
      </c>
      <c r="D82" t="s">
        <v>72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f>IF(M$12-8&lt;=$C$80,$B$80*$L78,0)</f>
        <v>128</v>
      </c>
      <c r="N82">
        <f>IF(N$12-8&lt;=$C$80,$B$80*$L78,0)</f>
        <v>0</v>
      </c>
      <c r="O82">
        <f>IF(O$12-8&lt;=$C$80,$B$80*$L78,0)</f>
        <v>0</v>
      </c>
      <c r="P82">
        <f>IF(P$12-8&lt;=$C$80,$B$80*$L78,0)</f>
        <v>0</v>
      </c>
    </row>
    <row r="83" spans="1:16" hidden="1">
      <c r="A83">
        <v>6</v>
      </c>
      <c r="D83" t="s">
        <v>73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f>IF(N$12-9&lt;=$C$80,$B$80*$M78,0)</f>
        <v>128</v>
      </c>
      <c r="O83">
        <f>IF(O$12-9&lt;=$C$80,$B$80*$M78,0)</f>
        <v>0</v>
      </c>
      <c r="P83">
        <f>IF(P$12-9&lt;=$C$80,$B$80*$M78,0)</f>
        <v>0</v>
      </c>
    </row>
    <row r="84" spans="1:16" hidden="1">
      <c r="A84">
        <v>6</v>
      </c>
      <c r="D84" t="s">
        <v>74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f>IF(O$12-10&lt;=$C$80,$B$80*$N78,0)</f>
        <v>128</v>
      </c>
      <c r="P84">
        <f>IF(P$12-10&lt;=$C$80,$B$80*$N78,0)</f>
        <v>0</v>
      </c>
    </row>
    <row r="85" spans="1:16" hidden="1">
      <c r="A85">
        <v>6</v>
      </c>
      <c r="D85" t="s">
        <v>75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f>IF(P$12-11&lt;=$C$80,$B$80*$O78,0)</f>
        <v>128</v>
      </c>
    </row>
    <row r="86" spans="1:16" hidden="1">
      <c r="A86">
        <v>6</v>
      </c>
      <c r="D86" t="s">
        <v>76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</row>
    <row r="87" spans="1:16" hidden="1">
      <c r="A87">
        <v>6</v>
      </c>
      <c r="D87" t="s">
        <v>77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</row>
    <row r="88" spans="1:16" hidden="1">
      <c r="A88">
        <v>6</v>
      </c>
      <c r="D88" t="s">
        <v>78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6" hidden="1">
      <c r="A89">
        <v>6</v>
      </c>
      <c r="D89" t="s">
        <v>79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</row>
    <row r="90" spans="1:16" hidden="1">
      <c r="A90">
        <v>6</v>
      </c>
      <c r="D90" t="s">
        <v>80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</row>
    <row r="91" spans="1:16" hidden="1">
      <c r="D91" t="s">
        <v>39</v>
      </c>
      <c r="E91">
        <f>SUM(E80:E90)</f>
        <v>0</v>
      </c>
      <c r="F91">
        <f t="shared" ref="F91:P91" si="33">SUM(F80:F90)</f>
        <v>0</v>
      </c>
      <c r="G91">
        <f t="shared" si="33"/>
        <v>0</v>
      </c>
      <c r="H91">
        <f t="shared" si="33"/>
        <v>0</v>
      </c>
      <c r="I91">
        <f t="shared" si="33"/>
        <v>0</v>
      </c>
      <c r="J91">
        <f t="shared" si="33"/>
        <v>0</v>
      </c>
      <c r="K91">
        <f t="shared" si="33"/>
        <v>128</v>
      </c>
      <c r="L91">
        <f t="shared" si="33"/>
        <v>128</v>
      </c>
      <c r="M91">
        <f t="shared" si="33"/>
        <v>128</v>
      </c>
      <c r="N91">
        <f t="shared" si="33"/>
        <v>128</v>
      </c>
      <c r="O91">
        <f t="shared" si="33"/>
        <v>128</v>
      </c>
      <c r="P91">
        <f t="shared" si="33"/>
        <v>128</v>
      </c>
    </row>
    <row r="92" spans="1:16" hidden="1">
      <c r="D92" t="s">
        <v>81</v>
      </c>
      <c r="E92">
        <v>0</v>
      </c>
      <c r="F92">
        <f>E92+F91</f>
        <v>0</v>
      </c>
      <c r="G92">
        <f t="shared" ref="G92:P92" si="34">F92+G91</f>
        <v>0</v>
      </c>
      <c r="H92">
        <f t="shared" si="34"/>
        <v>0</v>
      </c>
      <c r="I92">
        <f t="shared" si="34"/>
        <v>0</v>
      </c>
      <c r="J92">
        <f t="shared" si="34"/>
        <v>0</v>
      </c>
      <c r="K92">
        <f t="shared" si="34"/>
        <v>128</v>
      </c>
      <c r="L92">
        <f t="shared" si="34"/>
        <v>256</v>
      </c>
      <c r="M92">
        <f t="shared" si="34"/>
        <v>384</v>
      </c>
      <c r="N92">
        <f t="shared" si="34"/>
        <v>512</v>
      </c>
      <c r="O92">
        <f t="shared" si="34"/>
        <v>640</v>
      </c>
      <c r="P92">
        <f t="shared" si="34"/>
        <v>768</v>
      </c>
    </row>
    <row r="93" spans="1:16" hidden="1">
      <c r="A93">
        <v>7</v>
      </c>
      <c r="B93">
        <f>IF(A93&lt;$E$6,$E$4,$E$7)</f>
        <v>2</v>
      </c>
      <c r="C93">
        <f>IF(A93&lt;$E$6,$E$5,$E$8)</f>
        <v>1</v>
      </c>
      <c r="D93" t="s">
        <v>82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f>IF(L$12-7&lt;=$C$93,$B$93*$K91,0)</f>
        <v>256</v>
      </c>
      <c r="M93">
        <f>IF(M$12-7&lt;=$C$93,$B$93*$K91,0)</f>
        <v>0</v>
      </c>
      <c r="N93">
        <f>IF(N$12-7&lt;=$C$93,$B$93*$K91,0)</f>
        <v>0</v>
      </c>
      <c r="O93">
        <f>IF(O$12-7&lt;=$C$93,$B$93*$K91,0)</f>
        <v>0</v>
      </c>
      <c r="P93">
        <f>IF(P$12-7&lt;=$C$93,$B$93*$K91,0)</f>
        <v>0</v>
      </c>
    </row>
    <row r="94" spans="1:16" hidden="1">
      <c r="A94">
        <v>7</v>
      </c>
      <c r="D94" t="s">
        <v>83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f>IF(M$12-8&lt;=$C$93,$B$93*$L91,0)</f>
        <v>256</v>
      </c>
      <c r="N94">
        <f>IF(N$12-8&lt;=$C$93,$B$93*$L91,0)</f>
        <v>0</v>
      </c>
      <c r="O94">
        <f>IF(O$12-8&lt;=$C$93,$B$93*$L91,0)</f>
        <v>0</v>
      </c>
      <c r="P94">
        <f>IF(P$12-8&lt;=$C$93,$B$93*$L91,0)</f>
        <v>0</v>
      </c>
    </row>
    <row r="95" spans="1:16" hidden="1">
      <c r="A95">
        <v>7</v>
      </c>
      <c r="D95" t="s">
        <v>84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f>IF(N$12-9&lt;=$C$93,$B$93*$M91,0)</f>
        <v>256</v>
      </c>
      <c r="O95">
        <f>IF(O$12-9&lt;=$C$93,$B$93*$M91,0)</f>
        <v>0</v>
      </c>
      <c r="P95">
        <f>IF(P$12-9&lt;=$C$93,$B$93*$M91,0)</f>
        <v>0</v>
      </c>
    </row>
    <row r="96" spans="1:16" hidden="1">
      <c r="A96">
        <v>7</v>
      </c>
      <c r="D96" t="s">
        <v>85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f>IF(O$12-10&lt;=$C$93,$B$93*$N91,0)</f>
        <v>256</v>
      </c>
      <c r="P96">
        <f>IF(P$12-10&lt;=$C$93,$B$93*$N91,0)</f>
        <v>0</v>
      </c>
    </row>
    <row r="97" spans="1:16" hidden="1">
      <c r="A97">
        <v>7</v>
      </c>
      <c r="D97" t="s">
        <v>86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f>IF(P$12-11&lt;=$C$93,$B$93*$O91,0)</f>
        <v>256</v>
      </c>
    </row>
    <row r="98" spans="1:16" hidden="1">
      <c r="A98">
        <v>7</v>
      </c>
      <c r="D98" t="s">
        <v>87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</row>
    <row r="99" spans="1:16" hidden="1">
      <c r="A99">
        <v>7</v>
      </c>
      <c r="D99" t="s">
        <v>88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</row>
    <row r="100" spans="1:16" hidden="1">
      <c r="A100">
        <v>7</v>
      </c>
      <c r="D100" t="s">
        <v>89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</row>
    <row r="101" spans="1:16" hidden="1">
      <c r="A101">
        <v>7</v>
      </c>
      <c r="D101" t="s">
        <v>90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</row>
    <row r="102" spans="1:16" hidden="1">
      <c r="A102">
        <v>7</v>
      </c>
      <c r="D102" t="s">
        <v>91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</row>
    <row r="103" spans="1:16" hidden="1">
      <c r="A103">
        <v>7</v>
      </c>
      <c r="D103" t="s">
        <v>92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</row>
    <row r="104" spans="1:16" hidden="1">
      <c r="D104" t="s">
        <v>39</v>
      </c>
      <c r="E104">
        <f>SUM(E93:E103)</f>
        <v>0</v>
      </c>
      <c r="F104">
        <f t="shared" ref="F104:P104" si="35">SUM(F93:F103)</f>
        <v>0</v>
      </c>
      <c r="G104">
        <f t="shared" si="35"/>
        <v>0</v>
      </c>
      <c r="H104">
        <f t="shared" si="35"/>
        <v>0</v>
      </c>
      <c r="I104">
        <f t="shared" si="35"/>
        <v>0</v>
      </c>
      <c r="J104">
        <f t="shared" si="35"/>
        <v>0</v>
      </c>
      <c r="K104">
        <f t="shared" si="35"/>
        <v>0</v>
      </c>
      <c r="L104">
        <f t="shared" si="35"/>
        <v>256</v>
      </c>
      <c r="M104">
        <f t="shared" si="35"/>
        <v>256</v>
      </c>
      <c r="N104">
        <f t="shared" si="35"/>
        <v>256</v>
      </c>
      <c r="O104">
        <f t="shared" si="35"/>
        <v>256</v>
      </c>
      <c r="P104">
        <f t="shared" si="35"/>
        <v>256</v>
      </c>
    </row>
    <row r="105" spans="1:16" hidden="1">
      <c r="D105" t="s">
        <v>93</v>
      </c>
      <c r="E105">
        <v>0</v>
      </c>
      <c r="F105">
        <f>E105+F104</f>
        <v>0</v>
      </c>
      <c r="G105">
        <f t="shared" ref="G105:P105" si="36">F105+G104</f>
        <v>0</v>
      </c>
      <c r="H105">
        <f t="shared" si="36"/>
        <v>0</v>
      </c>
      <c r="I105">
        <f t="shared" si="36"/>
        <v>0</v>
      </c>
      <c r="J105">
        <f t="shared" si="36"/>
        <v>0</v>
      </c>
      <c r="K105">
        <f t="shared" si="36"/>
        <v>0</v>
      </c>
      <c r="L105">
        <f t="shared" si="36"/>
        <v>256</v>
      </c>
      <c r="M105">
        <f t="shared" si="36"/>
        <v>512</v>
      </c>
      <c r="N105">
        <f t="shared" si="36"/>
        <v>768</v>
      </c>
      <c r="O105">
        <f t="shared" si="36"/>
        <v>1024</v>
      </c>
      <c r="P105">
        <f t="shared" si="36"/>
        <v>1280</v>
      </c>
    </row>
    <row r="106" spans="1:16" hidden="1">
      <c r="A106">
        <v>8</v>
      </c>
      <c r="B106">
        <f>IF(A106&lt;$E$6,$E$4,$E$7)</f>
        <v>2</v>
      </c>
      <c r="C106">
        <f>IF(A106&lt;$E$6,$E$5,$E$8)</f>
        <v>1</v>
      </c>
      <c r="D106" t="s">
        <v>119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f>IF(M$12-8&lt;=$C$106,$B$106*$L104,0)</f>
        <v>512</v>
      </c>
      <c r="N106">
        <f>IF(N$12-8&lt;=$C$106,$B$106*$L104,0)</f>
        <v>0</v>
      </c>
      <c r="O106">
        <f>IF(O$12-8&lt;=$C$106,$B$106*$L104,0)</f>
        <v>0</v>
      </c>
      <c r="P106">
        <f>IF(P$12-8&lt;=$C$106,$B$106*$L104,0)</f>
        <v>0</v>
      </c>
    </row>
    <row r="107" spans="1:16" hidden="1">
      <c r="A107">
        <v>8</v>
      </c>
      <c r="D107" t="s">
        <v>120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f>IF(N$12-9&lt;=$C$106,$B$106*$M104,0)</f>
        <v>512</v>
      </c>
      <c r="O107">
        <f>IF(O$12-9&lt;=$C$106,$B$106*$M104,0)</f>
        <v>0</v>
      </c>
      <c r="P107">
        <f>IF(P$12-9&lt;=$C$106,$B$106*$M104,0)</f>
        <v>0</v>
      </c>
    </row>
    <row r="108" spans="1:16" hidden="1">
      <c r="A108">
        <v>8</v>
      </c>
      <c r="D108" t="s">
        <v>121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f>IF(O$12-10&lt;=$C$106,$B$106*$N104,0)</f>
        <v>512</v>
      </c>
      <c r="P108">
        <f>IF(P$12-10&lt;=$C$106,$B$106*$N104,0)</f>
        <v>0</v>
      </c>
    </row>
    <row r="109" spans="1:16" hidden="1">
      <c r="A109">
        <v>8</v>
      </c>
      <c r="D109" t="s">
        <v>122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f>IF(P$12-111&lt;=$C$106,$B$106*$O104,0)</f>
        <v>512</v>
      </c>
    </row>
    <row r="110" spans="1:16" hidden="1">
      <c r="A110">
        <v>8</v>
      </c>
      <c r="D110" t="s">
        <v>123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</row>
    <row r="111" spans="1:16" hidden="1">
      <c r="A111">
        <v>8</v>
      </c>
      <c r="D111" t="s">
        <v>124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</row>
    <row r="112" spans="1:16" hidden="1">
      <c r="A112">
        <v>8</v>
      </c>
      <c r="D112" t="s">
        <v>125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</row>
    <row r="113" spans="1:16" hidden="1">
      <c r="A113">
        <v>8</v>
      </c>
      <c r="D113" t="s">
        <v>126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</row>
    <row r="114" spans="1:16" hidden="1">
      <c r="A114">
        <v>8</v>
      </c>
      <c r="D114" t="s">
        <v>127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</row>
    <row r="115" spans="1:16" hidden="1">
      <c r="A115">
        <v>8</v>
      </c>
      <c r="D115" t="s">
        <v>128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</row>
    <row r="116" spans="1:16" hidden="1">
      <c r="A116">
        <v>8</v>
      </c>
      <c r="D116" t="s">
        <v>129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</row>
    <row r="117" spans="1:16" hidden="1">
      <c r="D117" t="s">
        <v>39</v>
      </c>
      <c r="E117">
        <f>SUM(E106:E116)</f>
        <v>0</v>
      </c>
      <c r="F117">
        <f t="shared" ref="F117:P117" si="37">SUM(F106:F116)</f>
        <v>0</v>
      </c>
      <c r="G117">
        <f t="shared" si="37"/>
        <v>0</v>
      </c>
      <c r="H117">
        <f t="shared" si="37"/>
        <v>0</v>
      </c>
      <c r="I117">
        <f t="shared" si="37"/>
        <v>0</v>
      </c>
      <c r="J117">
        <f t="shared" si="37"/>
        <v>0</v>
      </c>
      <c r="K117">
        <f t="shared" si="37"/>
        <v>0</v>
      </c>
      <c r="L117">
        <f t="shared" si="37"/>
        <v>0</v>
      </c>
      <c r="M117">
        <f t="shared" si="37"/>
        <v>512</v>
      </c>
      <c r="N117">
        <f t="shared" si="37"/>
        <v>512</v>
      </c>
      <c r="O117">
        <f t="shared" si="37"/>
        <v>512</v>
      </c>
      <c r="P117">
        <f t="shared" si="37"/>
        <v>512</v>
      </c>
    </row>
    <row r="118" spans="1:16" hidden="1">
      <c r="D118" t="s">
        <v>163</v>
      </c>
      <c r="E118">
        <v>0</v>
      </c>
      <c r="F118">
        <f>E118+F117</f>
        <v>0</v>
      </c>
      <c r="G118">
        <f t="shared" ref="G118:P118" si="38">F118+G117</f>
        <v>0</v>
      </c>
      <c r="H118">
        <f t="shared" si="38"/>
        <v>0</v>
      </c>
      <c r="I118">
        <f t="shared" si="38"/>
        <v>0</v>
      </c>
      <c r="J118">
        <f t="shared" si="38"/>
        <v>0</v>
      </c>
      <c r="K118">
        <f t="shared" si="38"/>
        <v>0</v>
      </c>
      <c r="L118">
        <f t="shared" si="38"/>
        <v>0</v>
      </c>
      <c r="M118">
        <f t="shared" si="38"/>
        <v>512</v>
      </c>
      <c r="N118">
        <f t="shared" si="38"/>
        <v>1024</v>
      </c>
      <c r="O118">
        <f t="shared" si="38"/>
        <v>1536</v>
      </c>
      <c r="P118">
        <f t="shared" si="38"/>
        <v>2048</v>
      </c>
    </row>
    <row r="119" spans="1:16" hidden="1">
      <c r="A119">
        <v>9</v>
      </c>
      <c r="B119">
        <f>IF(A119&lt;$E$6,$E$4,$E$7)</f>
        <v>2</v>
      </c>
      <c r="C119">
        <f>IF(A119&lt;$E$6,$E$5,$E$8)</f>
        <v>1</v>
      </c>
      <c r="D119" t="s">
        <v>130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f>IF(N$12-9&lt;=$C$119,$B$119*$M117,0)</f>
        <v>1024</v>
      </c>
      <c r="O119">
        <f>IF(O$12-9&lt;=$C$119,$B$119*$M117,0)</f>
        <v>0</v>
      </c>
      <c r="P119">
        <f>IF(P$12-9&lt;=$C$119,$B$119*$M117,0)</f>
        <v>0</v>
      </c>
    </row>
    <row r="120" spans="1:16" hidden="1">
      <c r="A120">
        <v>9</v>
      </c>
      <c r="D120" t="s">
        <v>131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f>IF(O$12-10&lt;=$C$119,$B$119*$N117,0)</f>
        <v>1024</v>
      </c>
      <c r="P120">
        <f>IF(P$12-10&lt;=$C$119,$B$119*$N117,0)</f>
        <v>0</v>
      </c>
    </row>
    <row r="121" spans="1:16" hidden="1">
      <c r="A121">
        <v>9</v>
      </c>
      <c r="D121" t="s">
        <v>132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f>IF(P$12-11&lt;=$C$119,$B$119*$O117,0)</f>
        <v>1024</v>
      </c>
    </row>
    <row r="122" spans="1:16" hidden="1">
      <c r="A122">
        <v>9</v>
      </c>
      <c r="D122" t="s">
        <v>133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</row>
    <row r="123" spans="1:16" hidden="1">
      <c r="A123">
        <v>9</v>
      </c>
      <c r="D123" t="s">
        <v>134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</row>
    <row r="124" spans="1:16" hidden="1">
      <c r="A124">
        <v>9</v>
      </c>
      <c r="D124" t="s">
        <v>135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</row>
    <row r="125" spans="1:16" hidden="1">
      <c r="A125">
        <v>9</v>
      </c>
      <c r="D125" t="s">
        <v>136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</row>
    <row r="126" spans="1:16" hidden="1">
      <c r="A126">
        <v>9</v>
      </c>
      <c r="D126" t="s">
        <v>137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</row>
    <row r="127" spans="1:16" hidden="1">
      <c r="A127">
        <v>9</v>
      </c>
      <c r="D127" t="s">
        <v>138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</row>
    <row r="128" spans="1:16" hidden="1">
      <c r="A128">
        <v>9</v>
      </c>
      <c r="D128" t="s">
        <v>139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</row>
    <row r="129" spans="1:16" hidden="1">
      <c r="A129">
        <v>9</v>
      </c>
      <c r="D129" t="s">
        <v>140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</row>
    <row r="130" spans="1:16" hidden="1">
      <c r="D130" t="s">
        <v>39</v>
      </c>
      <c r="E130">
        <f>SUM(E119:E129)</f>
        <v>0</v>
      </c>
      <c r="F130">
        <f t="shared" ref="F130:P130" si="39">SUM(F119:F129)</f>
        <v>0</v>
      </c>
      <c r="G130">
        <f t="shared" si="39"/>
        <v>0</v>
      </c>
      <c r="H130">
        <f t="shared" si="39"/>
        <v>0</v>
      </c>
      <c r="I130">
        <f t="shared" si="39"/>
        <v>0</v>
      </c>
      <c r="J130">
        <f t="shared" si="39"/>
        <v>0</v>
      </c>
      <c r="K130">
        <f t="shared" si="39"/>
        <v>0</v>
      </c>
      <c r="L130">
        <f t="shared" si="39"/>
        <v>0</v>
      </c>
      <c r="M130">
        <f t="shared" si="39"/>
        <v>0</v>
      </c>
      <c r="N130">
        <f t="shared" si="39"/>
        <v>1024</v>
      </c>
      <c r="O130">
        <f t="shared" si="39"/>
        <v>1024</v>
      </c>
      <c r="P130">
        <f t="shared" si="39"/>
        <v>1024</v>
      </c>
    </row>
    <row r="131" spans="1:16" hidden="1">
      <c r="D131" t="s">
        <v>164</v>
      </c>
      <c r="E131">
        <v>0</v>
      </c>
      <c r="F131">
        <f>E131+F130</f>
        <v>0</v>
      </c>
      <c r="G131">
        <f t="shared" ref="G131:P131" si="40">F131+G130</f>
        <v>0</v>
      </c>
      <c r="H131">
        <f t="shared" si="40"/>
        <v>0</v>
      </c>
      <c r="I131">
        <f t="shared" si="40"/>
        <v>0</v>
      </c>
      <c r="J131">
        <f t="shared" si="40"/>
        <v>0</v>
      </c>
      <c r="K131">
        <f t="shared" si="40"/>
        <v>0</v>
      </c>
      <c r="L131">
        <f t="shared" si="40"/>
        <v>0</v>
      </c>
      <c r="M131">
        <f t="shared" si="40"/>
        <v>0</v>
      </c>
      <c r="N131">
        <f t="shared" si="40"/>
        <v>1024</v>
      </c>
      <c r="O131">
        <f t="shared" si="40"/>
        <v>2048</v>
      </c>
      <c r="P131">
        <f t="shared" si="40"/>
        <v>3072</v>
      </c>
    </row>
    <row r="132" spans="1:16" hidden="1">
      <c r="A132">
        <v>10</v>
      </c>
      <c r="B132">
        <f>IF(A132&lt;$E$6,$E$4,$E$7)</f>
        <v>2</v>
      </c>
      <c r="C132">
        <f>IF(A132&lt;$E$6,$E$5,$E$8)</f>
        <v>1</v>
      </c>
      <c r="D132" t="s">
        <v>141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f>IF(O$12-10&lt;=$C$132,$B$132*$N130,0)</f>
        <v>2048</v>
      </c>
      <c r="P132">
        <f>IF(P$12-10&lt;=$C$132,$B$132*$N130,0)</f>
        <v>0</v>
      </c>
    </row>
    <row r="133" spans="1:16" hidden="1">
      <c r="A133">
        <v>10</v>
      </c>
      <c r="D133" t="s">
        <v>142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f>IF(N$12-8&lt;=$C$132,$B$132*$L130,0)</f>
        <v>0</v>
      </c>
      <c r="O133">
        <v>0</v>
      </c>
      <c r="P133">
        <f>IF(P$12-11&lt;=$C$132,$B$132*$O130,0)</f>
        <v>2048</v>
      </c>
    </row>
    <row r="134" spans="1:16" hidden="1">
      <c r="A134">
        <v>10</v>
      </c>
      <c r="D134" t="s">
        <v>143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</row>
    <row r="135" spans="1:16" hidden="1">
      <c r="A135">
        <v>10</v>
      </c>
      <c r="D135" t="s">
        <v>144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</row>
    <row r="136" spans="1:16" hidden="1">
      <c r="A136">
        <v>10</v>
      </c>
      <c r="D136" t="s">
        <v>145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</row>
    <row r="137" spans="1:16" hidden="1">
      <c r="A137">
        <v>10</v>
      </c>
      <c r="D137" t="s">
        <v>146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</row>
    <row r="138" spans="1:16" hidden="1">
      <c r="A138">
        <v>10</v>
      </c>
      <c r="D138" t="s">
        <v>147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</row>
    <row r="139" spans="1:16" hidden="1">
      <c r="A139">
        <v>10</v>
      </c>
      <c r="D139" t="s">
        <v>148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</row>
    <row r="140" spans="1:16" hidden="1">
      <c r="A140">
        <v>10</v>
      </c>
      <c r="D140" t="s">
        <v>149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</row>
    <row r="141" spans="1:16" hidden="1">
      <c r="A141">
        <v>10</v>
      </c>
      <c r="D141" t="s">
        <v>150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</row>
    <row r="142" spans="1:16" hidden="1">
      <c r="A142">
        <v>10</v>
      </c>
      <c r="D142" t="s">
        <v>151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</row>
    <row r="143" spans="1:16" hidden="1">
      <c r="D143" t="s">
        <v>39</v>
      </c>
      <c r="E143">
        <f>SUM(E132:E142)</f>
        <v>0</v>
      </c>
      <c r="F143">
        <f t="shared" ref="F143:P143" si="41">SUM(F132:F142)</f>
        <v>0</v>
      </c>
      <c r="G143">
        <f t="shared" si="41"/>
        <v>0</v>
      </c>
      <c r="H143">
        <f t="shared" si="41"/>
        <v>0</v>
      </c>
      <c r="I143">
        <f t="shared" si="41"/>
        <v>0</v>
      </c>
      <c r="J143">
        <f t="shared" si="41"/>
        <v>0</v>
      </c>
      <c r="K143">
        <f t="shared" si="41"/>
        <v>0</v>
      </c>
      <c r="L143">
        <f t="shared" si="41"/>
        <v>0</v>
      </c>
      <c r="M143">
        <f t="shared" si="41"/>
        <v>0</v>
      </c>
      <c r="N143">
        <f t="shared" si="41"/>
        <v>0</v>
      </c>
      <c r="O143">
        <f t="shared" si="41"/>
        <v>2048</v>
      </c>
      <c r="P143">
        <f t="shared" si="41"/>
        <v>2048</v>
      </c>
    </row>
    <row r="144" spans="1:16" hidden="1">
      <c r="D144" t="s">
        <v>165</v>
      </c>
      <c r="E144">
        <v>0</v>
      </c>
      <c r="F144">
        <f>E144+F143</f>
        <v>0</v>
      </c>
      <c r="G144">
        <f t="shared" ref="G144:P144" si="42">F144+G143</f>
        <v>0</v>
      </c>
      <c r="H144">
        <f t="shared" si="42"/>
        <v>0</v>
      </c>
      <c r="I144">
        <f t="shared" si="42"/>
        <v>0</v>
      </c>
      <c r="J144">
        <f t="shared" si="42"/>
        <v>0</v>
      </c>
      <c r="K144">
        <f t="shared" si="42"/>
        <v>0</v>
      </c>
      <c r="L144">
        <f t="shared" si="42"/>
        <v>0</v>
      </c>
      <c r="M144">
        <f t="shared" si="42"/>
        <v>0</v>
      </c>
      <c r="N144">
        <f t="shared" si="42"/>
        <v>0</v>
      </c>
      <c r="O144">
        <f t="shared" si="42"/>
        <v>2048</v>
      </c>
      <c r="P144">
        <f t="shared" si="42"/>
        <v>4096</v>
      </c>
    </row>
    <row r="145" spans="1:16" hidden="1">
      <c r="A145">
        <v>11</v>
      </c>
      <c r="B145">
        <f>IF(A145&lt;$E$6,$E$4,$E$7)</f>
        <v>2</v>
      </c>
      <c r="C145">
        <f>IF(A145&lt;$E$6,$E$5,$E$8)</f>
        <v>1</v>
      </c>
      <c r="D145" t="s">
        <v>152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f>IF(P$12-11&lt;=$C$145,$B$145*$O143,0)</f>
        <v>4096</v>
      </c>
    </row>
    <row r="146" spans="1:16" hidden="1">
      <c r="A146">
        <v>11</v>
      </c>
      <c r="D146" t="s">
        <v>153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</row>
    <row r="147" spans="1:16" hidden="1">
      <c r="A147">
        <v>11</v>
      </c>
      <c r="D147" t="s">
        <v>154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</row>
    <row r="148" spans="1:16" hidden="1">
      <c r="A148">
        <v>11</v>
      </c>
      <c r="D148" t="s">
        <v>155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</row>
    <row r="149" spans="1:16" hidden="1">
      <c r="A149">
        <v>11</v>
      </c>
      <c r="D149" t="s">
        <v>156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</row>
    <row r="150" spans="1:16" hidden="1">
      <c r="A150">
        <v>11</v>
      </c>
      <c r="D150" t="s">
        <v>157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</row>
    <row r="151" spans="1:16" hidden="1">
      <c r="A151">
        <v>11</v>
      </c>
      <c r="D151" t="s">
        <v>158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</row>
    <row r="152" spans="1:16" hidden="1">
      <c r="A152">
        <v>11</v>
      </c>
      <c r="D152" t="s">
        <v>159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</row>
    <row r="153" spans="1:16" hidden="1">
      <c r="A153">
        <v>11</v>
      </c>
      <c r="D153" t="s">
        <v>160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</row>
    <row r="154" spans="1:16" hidden="1">
      <c r="A154">
        <v>11</v>
      </c>
      <c r="D154" t="s">
        <v>161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</row>
    <row r="155" spans="1:16" hidden="1">
      <c r="A155">
        <v>11</v>
      </c>
      <c r="D155" t="s">
        <v>162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</row>
    <row r="156" spans="1:16" hidden="1">
      <c r="D156" t="s">
        <v>39</v>
      </c>
      <c r="E156">
        <f>SUM(E145:E155)</f>
        <v>0</v>
      </c>
      <c r="F156">
        <f t="shared" ref="F156:P156" si="43">SUM(F145:F155)</f>
        <v>0</v>
      </c>
      <c r="G156">
        <f t="shared" si="43"/>
        <v>0</v>
      </c>
      <c r="H156">
        <f t="shared" si="43"/>
        <v>0</v>
      </c>
      <c r="I156">
        <f t="shared" si="43"/>
        <v>0</v>
      </c>
      <c r="J156">
        <f t="shared" si="43"/>
        <v>0</v>
      </c>
      <c r="K156">
        <f t="shared" si="43"/>
        <v>0</v>
      </c>
      <c r="L156">
        <f t="shared" si="43"/>
        <v>0</v>
      </c>
      <c r="M156">
        <f t="shared" si="43"/>
        <v>0</v>
      </c>
      <c r="N156">
        <f t="shared" si="43"/>
        <v>0</v>
      </c>
      <c r="O156">
        <f t="shared" si="43"/>
        <v>0</v>
      </c>
      <c r="P156">
        <f t="shared" si="43"/>
        <v>4096</v>
      </c>
    </row>
    <row r="157" spans="1:16" hidden="1">
      <c r="D157" t="s">
        <v>166</v>
      </c>
      <c r="E157">
        <v>0</v>
      </c>
      <c r="F157">
        <f>E157+F156</f>
        <v>0</v>
      </c>
      <c r="G157">
        <f t="shared" ref="G157:P157" si="44">F157+G156</f>
        <v>0</v>
      </c>
      <c r="H157">
        <f t="shared" si="44"/>
        <v>0</v>
      </c>
      <c r="I157">
        <f t="shared" si="44"/>
        <v>0</v>
      </c>
      <c r="J157">
        <f t="shared" si="44"/>
        <v>0</v>
      </c>
      <c r="K157">
        <f t="shared" si="44"/>
        <v>0</v>
      </c>
      <c r="L157">
        <f t="shared" si="44"/>
        <v>0</v>
      </c>
      <c r="M157">
        <f t="shared" si="44"/>
        <v>0</v>
      </c>
      <c r="N157">
        <f t="shared" si="44"/>
        <v>0</v>
      </c>
      <c r="O157">
        <f t="shared" si="44"/>
        <v>0</v>
      </c>
      <c r="P157">
        <f t="shared" si="44"/>
        <v>4096</v>
      </c>
    </row>
    <row r="159" spans="1:16">
      <c r="D159" t="s">
        <v>97</v>
      </c>
      <c r="E159">
        <f>SUM(E118,E131,E144,E157,E105,E92,E79,E66,E53,E40,E27,E14)+1</f>
        <v>3</v>
      </c>
      <c r="F159">
        <f t="shared" ref="F159:P159" si="45">SUM(F118,F131,F144,F157,F105,F92,F79,F66,F53,F40,F27,F14)+1</f>
        <v>9</v>
      </c>
      <c r="G159">
        <f t="shared" si="45"/>
        <v>23</v>
      </c>
      <c r="H159">
        <f t="shared" si="45"/>
        <v>53</v>
      </c>
      <c r="I159">
        <f t="shared" si="45"/>
        <v>115</v>
      </c>
      <c r="J159">
        <f t="shared" si="45"/>
        <v>241</v>
      </c>
      <c r="K159">
        <f t="shared" si="45"/>
        <v>495</v>
      </c>
      <c r="L159">
        <f t="shared" si="45"/>
        <v>1005</v>
      </c>
      <c r="M159">
        <f t="shared" si="45"/>
        <v>2027</v>
      </c>
      <c r="N159">
        <f t="shared" si="45"/>
        <v>4073</v>
      </c>
      <c r="O159">
        <f t="shared" si="45"/>
        <v>8167</v>
      </c>
      <c r="P159">
        <f t="shared" si="45"/>
        <v>16353</v>
      </c>
    </row>
    <row r="160" spans="1:16" ht="63" customHeight="1">
      <c r="D160" t="s">
        <v>98</v>
      </c>
      <c r="E160" s="9" t="str">
        <f>INDEX($R$13:$R$22,(MATCH(E159,$S$13:$S$22,1)))</f>
        <v>Health Advisor</v>
      </c>
      <c r="F160" s="9" t="str">
        <f t="shared" ref="F160:P160" si="46">INDEX($R$13:$R$22,(MATCH(F159,$S$13:$S$22,1)))</f>
        <v>Health Advisor</v>
      </c>
      <c r="G160" s="9" t="str">
        <f t="shared" si="46"/>
        <v>Health Consultant</v>
      </c>
      <c r="H160" s="9" t="str">
        <f t="shared" si="46"/>
        <v>Health Associate</v>
      </c>
      <c r="I160" s="9" t="str">
        <f t="shared" si="46"/>
        <v>Sr. Health Associate</v>
      </c>
      <c r="J160" s="9" t="str">
        <f t="shared" si="46"/>
        <v>Health Ambassador</v>
      </c>
      <c r="K160" s="9" t="str">
        <f t="shared" si="46"/>
        <v>Health Ambassador</v>
      </c>
      <c r="L160" s="9" t="str">
        <f t="shared" si="46"/>
        <v>Diamond Health Ambassador</v>
      </c>
      <c r="M160" s="9" t="str">
        <f t="shared" si="46"/>
        <v>Double Diamond Health Ambassador</v>
      </c>
      <c r="N160" s="9" t="str">
        <f t="shared" si="46"/>
        <v>Double Diamond Health Ambassador</v>
      </c>
      <c r="O160" s="9" t="str">
        <f t="shared" si="46"/>
        <v>Double Diamond Health Ambassador</v>
      </c>
      <c r="P160" s="9" t="str">
        <f t="shared" si="46"/>
        <v>Double Diamond Health Ambassador</v>
      </c>
    </row>
    <row r="161" spans="4:16">
      <c r="D161" t="s">
        <v>106</v>
      </c>
      <c r="E161">
        <f>MATCH(E159,$S$13:$S$22,1)</f>
        <v>1</v>
      </c>
      <c r="F161">
        <f t="shared" ref="F161:P161" si="47">MATCH(F159,$S$13:$S$22,1)</f>
        <v>1</v>
      </c>
      <c r="G161">
        <f t="shared" si="47"/>
        <v>2</v>
      </c>
      <c r="H161">
        <f t="shared" si="47"/>
        <v>4</v>
      </c>
      <c r="I161">
        <f t="shared" si="47"/>
        <v>5</v>
      </c>
      <c r="J161">
        <f t="shared" si="47"/>
        <v>6</v>
      </c>
      <c r="K161">
        <f t="shared" si="47"/>
        <v>6</v>
      </c>
      <c r="L161">
        <f t="shared" si="47"/>
        <v>8</v>
      </c>
      <c r="M161">
        <f t="shared" si="47"/>
        <v>10</v>
      </c>
      <c r="N161">
        <f t="shared" si="47"/>
        <v>10</v>
      </c>
      <c r="O161">
        <f t="shared" si="47"/>
        <v>10</v>
      </c>
      <c r="P161">
        <f t="shared" si="47"/>
        <v>10</v>
      </c>
    </row>
    <row r="162" spans="4:16" s="1" customFormat="1">
      <c r="D162" s="1" t="s">
        <v>108</v>
      </c>
      <c r="E162" s="12">
        <f t="shared" ref="E162:P162" si="48">E13*$H$2</f>
        <v>299.5</v>
      </c>
      <c r="F162" s="12">
        <f t="shared" si="48"/>
        <v>299.5</v>
      </c>
      <c r="G162" s="12">
        <f t="shared" si="48"/>
        <v>299.5</v>
      </c>
      <c r="H162" s="12">
        <f t="shared" si="48"/>
        <v>299.5</v>
      </c>
      <c r="I162" s="12">
        <f t="shared" si="48"/>
        <v>299.5</v>
      </c>
      <c r="J162" s="12">
        <f t="shared" si="48"/>
        <v>299.5</v>
      </c>
      <c r="K162" s="12">
        <f t="shared" si="48"/>
        <v>299.5</v>
      </c>
      <c r="L162" s="12">
        <f t="shared" si="48"/>
        <v>299.5</v>
      </c>
      <c r="M162" s="12">
        <f t="shared" si="48"/>
        <v>299.5</v>
      </c>
      <c r="N162" s="12">
        <f t="shared" si="48"/>
        <v>299.5</v>
      </c>
      <c r="O162" s="12">
        <f t="shared" si="48"/>
        <v>299.5</v>
      </c>
      <c r="P162" s="12">
        <f t="shared" si="48"/>
        <v>299.5</v>
      </c>
    </row>
    <row r="163" spans="4:16">
      <c r="D163" t="s">
        <v>109</v>
      </c>
      <c r="E163" s="3">
        <f t="shared" ref="E163:P163" si="49">IF(E161&gt;1,E14*$H$3,0)</f>
        <v>0</v>
      </c>
      <c r="F163" s="3">
        <f t="shared" si="49"/>
        <v>0</v>
      </c>
      <c r="G163" s="3">
        <f t="shared" si="49"/>
        <v>29.998000000000005</v>
      </c>
      <c r="H163" s="3">
        <f t="shared" si="49"/>
        <v>39.997333333333337</v>
      </c>
      <c r="I163" s="3">
        <f t="shared" si="49"/>
        <v>49.99666666666667</v>
      </c>
      <c r="J163" s="3">
        <f t="shared" si="49"/>
        <v>59.996000000000009</v>
      </c>
      <c r="K163" s="3">
        <f t="shared" si="49"/>
        <v>69.995333333333335</v>
      </c>
      <c r="L163" s="3">
        <f t="shared" si="49"/>
        <v>79.994666666666674</v>
      </c>
      <c r="M163" s="3">
        <f t="shared" si="49"/>
        <v>89.994000000000014</v>
      </c>
      <c r="N163" s="3">
        <f t="shared" si="49"/>
        <v>99.993333333333339</v>
      </c>
      <c r="O163" s="3">
        <f t="shared" si="49"/>
        <v>109.99266666666668</v>
      </c>
      <c r="P163" s="3">
        <f t="shared" si="49"/>
        <v>119.99200000000002</v>
      </c>
    </row>
    <row r="164" spans="4:16">
      <c r="D164" t="s">
        <v>110</v>
      </c>
      <c r="E164" s="3">
        <f t="shared" ref="E164:P164" si="50">IF(E161&gt;1,E27*$H$3,0)</f>
        <v>0</v>
      </c>
      <c r="F164" s="3">
        <f t="shared" si="50"/>
        <v>0</v>
      </c>
      <c r="G164" s="3">
        <f t="shared" si="50"/>
        <v>39.997333333333337</v>
      </c>
      <c r="H164" s="3">
        <f t="shared" si="50"/>
        <v>59.996000000000009</v>
      </c>
      <c r="I164" s="3">
        <f t="shared" si="50"/>
        <v>79.994666666666674</v>
      </c>
      <c r="J164" s="3">
        <f t="shared" si="50"/>
        <v>99.993333333333339</v>
      </c>
      <c r="K164" s="3">
        <f t="shared" si="50"/>
        <v>119.99200000000002</v>
      </c>
      <c r="L164" s="3">
        <f t="shared" si="50"/>
        <v>139.99066666666667</v>
      </c>
      <c r="M164" s="3">
        <f t="shared" si="50"/>
        <v>159.98933333333335</v>
      </c>
      <c r="N164" s="3">
        <f t="shared" si="50"/>
        <v>179.98800000000003</v>
      </c>
      <c r="O164" s="3">
        <f t="shared" si="50"/>
        <v>199.98666666666668</v>
      </c>
      <c r="P164" s="3">
        <f t="shared" si="50"/>
        <v>199.98666666666668</v>
      </c>
    </row>
    <row r="165" spans="4:16">
      <c r="D165" t="s">
        <v>111</v>
      </c>
      <c r="E165" s="3">
        <f t="shared" ref="E165:P165" si="51">IF(E161&gt;2,E40*$H$4,0)</f>
        <v>0</v>
      </c>
      <c r="F165" s="3">
        <f t="shared" si="51"/>
        <v>0</v>
      </c>
      <c r="G165" s="3">
        <f t="shared" si="51"/>
        <v>0</v>
      </c>
      <c r="H165" s="3">
        <f t="shared" si="51"/>
        <v>159.98933333333335</v>
      </c>
      <c r="I165" s="3">
        <f t="shared" si="51"/>
        <v>239.98400000000004</v>
      </c>
      <c r="J165" s="3">
        <f t="shared" si="51"/>
        <v>319.9786666666667</v>
      </c>
      <c r="K165" s="3">
        <f t="shared" si="51"/>
        <v>399.97333333333336</v>
      </c>
      <c r="L165" s="3">
        <f t="shared" si="51"/>
        <v>479.96800000000007</v>
      </c>
      <c r="M165" s="3">
        <f t="shared" si="51"/>
        <v>559.96266666666668</v>
      </c>
      <c r="N165" s="3">
        <f t="shared" si="51"/>
        <v>639.95733333333339</v>
      </c>
      <c r="O165" s="3">
        <f t="shared" si="51"/>
        <v>719.95200000000011</v>
      </c>
      <c r="P165" s="3">
        <f t="shared" si="51"/>
        <v>799.94666666666672</v>
      </c>
    </row>
    <row r="166" spans="4:16">
      <c r="D166" t="s">
        <v>112</v>
      </c>
      <c r="E166" s="3">
        <f t="shared" ref="E166:P166" si="52">IF(E161&gt;2,E53*$H$3,0)</f>
        <v>0</v>
      </c>
      <c r="F166" s="3">
        <f t="shared" si="52"/>
        <v>0</v>
      </c>
      <c r="G166" s="3">
        <f t="shared" si="52"/>
        <v>0</v>
      </c>
      <c r="H166" s="3">
        <f t="shared" si="52"/>
        <v>79.994666666666674</v>
      </c>
      <c r="I166" s="3">
        <f t="shared" si="52"/>
        <v>159.98933333333335</v>
      </c>
      <c r="J166" s="3">
        <f t="shared" si="52"/>
        <v>239.98400000000004</v>
      </c>
      <c r="K166" s="3">
        <f t="shared" si="52"/>
        <v>319.9786666666667</v>
      </c>
      <c r="L166" s="3">
        <f t="shared" si="52"/>
        <v>399.97333333333336</v>
      </c>
      <c r="M166" s="3">
        <f t="shared" si="52"/>
        <v>479.96800000000007</v>
      </c>
      <c r="N166" s="3">
        <f t="shared" si="52"/>
        <v>559.96266666666668</v>
      </c>
      <c r="O166" s="3">
        <f t="shared" si="52"/>
        <v>639.95733333333339</v>
      </c>
      <c r="P166" s="3">
        <f t="shared" si="52"/>
        <v>719.95200000000011</v>
      </c>
    </row>
    <row r="167" spans="4:16">
      <c r="D167" t="s">
        <v>113</v>
      </c>
      <c r="E167" s="3">
        <f t="shared" ref="E167:P167" si="53">IF(E161&gt;3,E66*$H$3,0)</f>
        <v>0</v>
      </c>
      <c r="F167" s="3">
        <f t="shared" si="53"/>
        <v>0</v>
      </c>
      <c r="G167" s="3">
        <f t="shared" si="53"/>
        <v>0</v>
      </c>
      <c r="H167" s="3">
        <f t="shared" si="53"/>
        <v>0</v>
      </c>
      <c r="I167" s="3">
        <f t="shared" si="53"/>
        <v>159.98933333333335</v>
      </c>
      <c r="J167" s="3">
        <f t="shared" si="53"/>
        <v>319.9786666666667</v>
      </c>
      <c r="K167" s="3">
        <f t="shared" si="53"/>
        <v>479.96800000000007</v>
      </c>
      <c r="L167" s="3">
        <f t="shared" si="53"/>
        <v>639.95733333333339</v>
      </c>
      <c r="M167" s="3">
        <f t="shared" si="53"/>
        <v>799.94666666666672</v>
      </c>
      <c r="N167" s="3">
        <f t="shared" si="53"/>
        <v>959.93600000000015</v>
      </c>
      <c r="O167" s="3">
        <f t="shared" si="53"/>
        <v>1119.9253333333334</v>
      </c>
      <c r="P167" s="3">
        <f t="shared" si="53"/>
        <v>1279.9146666666668</v>
      </c>
    </row>
    <row r="168" spans="4:16">
      <c r="D168" t="s">
        <v>114</v>
      </c>
      <c r="E168" s="3">
        <f t="shared" ref="E168:P168" si="54">IF(E161&gt;4,E79*$H$3,0)</f>
        <v>0</v>
      </c>
      <c r="F168" s="3">
        <f t="shared" si="54"/>
        <v>0</v>
      </c>
      <c r="G168" s="3">
        <f t="shared" si="54"/>
        <v>0</v>
      </c>
      <c r="H168" s="3">
        <f t="shared" si="54"/>
        <v>0</v>
      </c>
      <c r="I168" s="3">
        <f t="shared" si="54"/>
        <v>0</v>
      </c>
      <c r="J168" s="3">
        <f t="shared" si="54"/>
        <v>319.9786666666667</v>
      </c>
      <c r="K168" s="3">
        <f t="shared" si="54"/>
        <v>639.95733333333339</v>
      </c>
      <c r="L168" s="3">
        <f t="shared" si="54"/>
        <v>959.93600000000015</v>
      </c>
      <c r="M168" s="3">
        <f t="shared" si="54"/>
        <v>1279.9146666666668</v>
      </c>
      <c r="N168" s="3">
        <f t="shared" si="54"/>
        <v>1599.8933333333334</v>
      </c>
      <c r="O168" s="3">
        <f t="shared" si="54"/>
        <v>1919.8720000000003</v>
      </c>
      <c r="P168" s="3">
        <f t="shared" si="54"/>
        <v>2239.8506666666667</v>
      </c>
    </row>
    <row r="169" spans="4:16">
      <c r="D169" t="s">
        <v>115</v>
      </c>
      <c r="E169" s="3">
        <f t="shared" ref="E169:P169" si="55">IF(E161&gt;5,E92*$H$3,0)</f>
        <v>0</v>
      </c>
      <c r="F169" s="3">
        <f t="shared" si="55"/>
        <v>0</v>
      </c>
      <c r="G169" s="3">
        <f t="shared" si="55"/>
        <v>0</v>
      </c>
      <c r="H169" s="3">
        <f t="shared" si="55"/>
        <v>0</v>
      </c>
      <c r="I169" s="3">
        <f t="shared" si="55"/>
        <v>0</v>
      </c>
      <c r="J169" s="3">
        <f t="shared" si="55"/>
        <v>0</v>
      </c>
      <c r="K169" s="3">
        <f t="shared" si="55"/>
        <v>639.95733333333339</v>
      </c>
      <c r="L169" s="3">
        <f t="shared" si="55"/>
        <v>1279.9146666666668</v>
      </c>
      <c r="M169" s="3">
        <f t="shared" si="55"/>
        <v>1919.8720000000003</v>
      </c>
      <c r="N169" s="3">
        <f t="shared" si="55"/>
        <v>2559.8293333333336</v>
      </c>
      <c r="O169" s="3">
        <f t="shared" si="55"/>
        <v>3199.7866666666669</v>
      </c>
      <c r="P169" s="3">
        <f t="shared" si="55"/>
        <v>3839.7440000000006</v>
      </c>
    </row>
    <row r="170" spans="4:16">
      <c r="D170" t="s">
        <v>116</v>
      </c>
      <c r="E170" s="14">
        <f t="shared" ref="E170:P170" si="56">IF(E161&gt;6,E105*$H$3,0)</f>
        <v>0</v>
      </c>
      <c r="F170" s="14">
        <f t="shared" si="56"/>
        <v>0</v>
      </c>
      <c r="G170" s="14">
        <f t="shared" si="56"/>
        <v>0</v>
      </c>
      <c r="H170" s="14">
        <f t="shared" si="56"/>
        <v>0</v>
      </c>
      <c r="I170" s="14">
        <f t="shared" si="56"/>
        <v>0</v>
      </c>
      <c r="J170" s="14">
        <f t="shared" si="56"/>
        <v>0</v>
      </c>
      <c r="K170" s="14">
        <f t="shared" si="56"/>
        <v>0</v>
      </c>
      <c r="L170" s="14">
        <f t="shared" si="56"/>
        <v>1279.9146666666668</v>
      </c>
      <c r="M170" s="14">
        <f t="shared" si="56"/>
        <v>2559.8293333333336</v>
      </c>
      <c r="N170" s="14">
        <f t="shared" si="56"/>
        <v>3839.7440000000006</v>
      </c>
      <c r="O170" s="14">
        <f t="shared" si="56"/>
        <v>5119.6586666666672</v>
      </c>
      <c r="P170" s="14">
        <f t="shared" si="56"/>
        <v>6399.5733333333337</v>
      </c>
    </row>
    <row r="171" spans="4:16" s="1" customFormat="1">
      <c r="D171" s="1" t="s">
        <v>117</v>
      </c>
      <c r="E171" s="12">
        <f>SUM(E163:E170)</f>
        <v>0</v>
      </c>
      <c r="F171" s="12">
        <f t="shared" ref="F171:P171" si="57">SUM(F163:F170)</f>
        <v>0</v>
      </c>
      <c r="G171" s="12">
        <f t="shared" si="57"/>
        <v>69.995333333333349</v>
      </c>
      <c r="H171" s="12">
        <f t="shared" si="57"/>
        <v>339.97733333333332</v>
      </c>
      <c r="I171" s="12">
        <f t="shared" si="57"/>
        <v>689.95400000000006</v>
      </c>
      <c r="J171" s="12">
        <f t="shared" si="57"/>
        <v>1359.9093333333335</v>
      </c>
      <c r="K171" s="12">
        <f t="shared" si="57"/>
        <v>2669.8220000000001</v>
      </c>
      <c r="L171" s="12">
        <f t="shared" si="57"/>
        <v>5259.6493333333337</v>
      </c>
      <c r="M171" s="12">
        <f t="shared" si="57"/>
        <v>7849.4766666666674</v>
      </c>
      <c r="N171" s="12">
        <f t="shared" si="57"/>
        <v>10439.304000000002</v>
      </c>
      <c r="O171" s="12">
        <f t="shared" si="57"/>
        <v>13029.131333333335</v>
      </c>
      <c r="P171" s="12">
        <f t="shared" si="57"/>
        <v>15598.960000000001</v>
      </c>
    </row>
    <row r="172" spans="4:16">
      <c r="D172" t="s">
        <v>118</v>
      </c>
      <c r="E172" s="4">
        <f t="shared" ref="E172:P172" si="58">30*E26</f>
        <v>0</v>
      </c>
      <c r="F172" s="4">
        <f t="shared" si="58"/>
        <v>120</v>
      </c>
      <c r="G172" s="4">
        <f t="shared" si="58"/>
        <v>120</v>
      </c>
      <c r="H172" s="4">
        <f t="shared" si="58"/>
        <v>120</v>
      </c>
      <c r="I172" s="4">
        <f t="shared" si="58"/>
        <v>120</v>
      </c>
      <c r="J172" s="4">
        <f t="shared" si="58"/>
        <v>120</v>
      </c>
      <c r="K172" s="4">
        <f t="shared" si="58"/>
        <v>120</v>
      </c>
      <c r="L172" s="4">
        <f t="shared" si="58"/>
        <v>120</v>
      </c>
      <c r="M172" s="4">
        <f t="shared" si="58"/>
        <v>120</v>
      </c>
      <c r="N172" s="4">
        <f t="shared" si="58"/>
        <v>120</v>
      </c>
      <c r="O172" s="4">
        <f t="shared" si="58"/>
        <v>120</v>
      </c>
      <c r="P172" s="4">
        <f t="shared" si="58"/>
        <v>0</v>
      </c>
    </row>
    <row r="173" spans="4:16">
      <c r="D173" t="s">
        <v>188</v>
      </c>
      <c r="E173" s="4">
        <f>IF(AND(E159&gt;=50,E159&lt;200),20*SUM(E156,E143,E130,E117,E104,E91,E78,E65,E52,E39,E26,),0)</f>
        <v>0</v>
      </c>
      <c r="F173" s="4">
        <f t="shared" ref="F173:P173" si="59">IF(AND(F159&gt;=50,F159&lt;200),20*SUM(F156,F143,F130,F117,F104,F91,F78,F65,F52,F39,F26,),0)</f>
        <v>0</v>
      </c>
      <c r="G173" s="4">
        <f t="shared" si="59"/>
        <v>0</v>
      </c>
      <c r="H173" s="4">
        <f t="shared" si="59"/>
        <v>560</v>
      </c>
      <c r="I173" s="4">
        <f t="shared" si="59"/>
        <v>1200</v>
      </c>
      <c r="J173" s="4">
        <f t="shared" si="59"/>
        <v>0</v>
      </c>
      <c r="K173" s="4">
        <f t="shared" si="59"/>
        <v>0</v>
      </c>
      <c r="L173" s="4">
        <f t="shared" si="59"/>
        <v>0</v>
      </c>
      <c r="M173" s="4">
        <f t="shared" si="59"/>
        <v>0</v>
      </c>
      <c r="N173" s="4">
        <f t="shared" si="59"/>
        <v>0</v>
      </c>
      <c r="O173" s="4">
        <f t="shared" si="59"/>
        <v>0</v>
      </c>
      <c r="P173" s="4">
        <f t="shared" si="59"/>
        <v>0</v>
      </c>
    </row>
    <row r="174" spans="4:16">
      <c r="D174" t="s">
        <v>189</v>
      </c>
      <c r="E174" s="4">
        <f>IF(AND(E159&gt;=200,E159&lt;1000),IF(E173=0,10*SUM(E156,E143,E130,E117,E104,E91,E78,E65,E52,E39,E26,),0),0)</f>
        <v>0</v>
      </c>
      <c r="F174" s="4">
        <f t="shared" ref="F174:P174" si="60">IF(AND(F159&gt;=200,F159&lt;1000),IF(F173=0,10*SUM(F156,F143,F130,F117,F104,F91,F78,F65,F52,F39,F26,),0),0)</f>
        <v>0</v>
      </c>
      <c r="G174" s="4">
        <f t="shared" si="60"/>
        <v>0</v>
      </c>
      <c r="H174" s="4">
        <f t="shared" si="60"/>
        <v>0</v>
      </c>
      <c r="I174" s="4">
        <f t="shared" si="60"/>
        <v>0</v>
      </c>
      <c r="J174" s="4">
        <f t="shared" si="60"/>
        <v>1240</v>
      </c>
      <c r="K174" s="4">
        <f t="shared" si="60"/>
        <v>2520</v>
      </c>
      <c r="L174" s="4">
        <f t="shared" si="60"/>
        <v>0</v>
      </c>
      <c r="M174" s="4">
        <f t="shared" si="60"/>
        <v>0</v>
      </c>
      <c r="N174" s="4">
        <f t="shared" si="60"/>
        <v>0</v>
      </c>
      <c r="O174" s="4">
        <f t="shared" si="60"/>
        <v>0</v>
      </c>
      <c r="P174" s="4">
        <f t="shared" si="60"/>
        <v>0</v>
      </c>
    </row>
    <row r="175" spans="4:16">
      <c r="D175" t="s">
        <v>190</v>
      </c>
      <c r="E175" s="13">
        <f>IF(E159&gt;=1000,IF(E174=0,5*SUM(E156,E143,E130,E117,E104,E91,E78,E65,E52,E39,E26,),0),0)</f>
        <v>0</v>
      </c>
      <c r="F175" s="13">
        <f t="shared" ref="F175:P175" si="61">IF(F159&gt;=1000,IF(F174=0,5*SUM(F156,F143,F130,F117,F104,F91,F78,F65,F52,F39,F26,),0),0)</f>
        <v>0</v>
      </c>
      <c r="G175" s="13">
        <f t="shared" si="61"/>
        <v>0</v>
      </c>
      <c r="H175" s="13">
        <f t="shared" si="61"/>
        <v>0</v>
      </c>
      <c r="I175" s="13">
        <f t="shared" si="61"/>
        <v>0</v>
      </c>
      <c r="J175" s="13">
        <f t="shared" si="61"/>
        <v>0</v>
      </c>
      <c r="K175" s="13">
        <f t="shared" si="61"/>
        <v>0</v>
      </c>
      <c r="L175" s="13">
        <f t="shared" si="61"/>
        <v>2540</v>
      </c>
      <c r="M175" s="13">
        <f t="shared" si="61"/>
        <v>5100</v>
      </c>
      <c r="N175" s="13">
        <f t="shared" si="61"/>
        <v>10220</v>
      </c>
      <c r="O175" s="13">
        <f t="shared" si="61"/>
        <v>20460</v>
      </c>
      <c r="P175" s="13">
        <f t="shared" si="61"/>
        <v>40920</v>
      </c>
    </row>
    <row r="176" spans="4:16" s="1" customFormat="1" ht="17" thickBot="1">
      <c r="D176" s="1" t="s">
        <v>192</v>
      </c>
      <c r="E176" s="15">
        <f>SUM(E172:E175)</f>
        <v>0</v>
      </c>
      <c r="F176" s="15">
        <f t="shared" ref="F176:P176" si="62">SUM(F172:F175)</f>
        <v>120</v>
      </c>
      <c r="G176" s="15">
        <f t="shared" si="62"/>
        <v>120</v>
      </c>
      <c r="H176" s="15">
        <f t="shared" si="62"/>
        <v>680</v>
      </c>
      <c r="I176" s="15">
        <f t="shared" si="62"/>
        <v>1320</v>
      </c>
      <c r="J176" s="15">
        <f t="shared" si="62"/>
        <v>1360</v>
      </c>
      <c r="K176" s="15">
        <f t="shared" si="62"/>
        <v>2640</v>
      </c>
      <c r="L176" s="15">
        <f t="shared" si="62"/>
        <v>2660</v>
      </c>
      <c r="M176" s="15">
        <f t="shared" si="62"/>
        <v>5220</v>
      </c>
      <c r="N176" s="15">
        <f t="shared" si="62"/>
        <v>10340</v>
      </c>
      <c r="O176" s="15">
        <f t="shared" si="62"/>
        <v>20580</v>
      </c>
      <c r="P176" s="15">
        <f t="shared" si="62"/>
        <v>40920</v>
      </c>
    </row>
    <row r="177" spans="4:16" ht="17" thickTop="1">
      <c r="D177" t="s">
        <v>191</v>
      </c>
      <c r="E177" s="11">
        <f>SUM(E162,E171,E176)</f>
        <v>299.5</v>
      </c>
      <c r="F177" s="11">
        <f t="shared" ref="F177:P177" si="63">SUM(F162,F171,F176)</f>
        <v>419.5</v>
      </c>
      <c r="G177" s="11">
        <f t="shared" si="63"/>
        <v>489.49533333333335</v>
      </c>
      <c r="H177" s="11">
        <f t="shared" si="63"/>
        <v>1319.4773333333333</v>
      </c>
      <c r="I177" s="11">
        <f t="shared" si="63"/>
        <v>2309.4540000000002</v>
      </c>
      <c r="J177" s="11">
        <f t="shared" si="63"/>
        <v>3019.4093333333335</v>
      </c>
      <c r="K177" s="11">
        <f t="shared" si="63"/>
        <v>5609.3220000000001</v>
      </c>
      <c r="L177" s="11">
        <f t="shared" si="63"/>
        <v>8219.1493333333347</v>
      </c>
      <c r="M177" s="11">
        <f t="shared" si="63"/>
        <v>13368.976666666667</v>
      </c>
      <c r="N177" s="11">
        <f t="shared" si="63"/>
        <v>21078.804000000004</v>
      </c>
      <c r="O177" s="11">
        <f t="shared" si="63"/>
        <v>33908.631333333338</v>
      </c>
      <c r="P177" s="11">
        <f t="shared" si="63"/>
        <v>56818.46</v>
      </c>
    </row>
    <row r="178" spans="4:16">
      <c r="E178" s="5" t="s">
        <v>171</v>
      </c>
      <c r="F178" s="5" t="s">
        <v>172</v>
      </c>
      <c r="G178" s="5" t="s">
        <v>173</v>
      </c>
      <c r="H178" s="5" t="s">
        <v>174</v>
      </c>
      <c r="I178" s="5" t="s">
        <v>175</v>
      </c>
      <c r="J178" s="5" t="s">
        <v>176</v>
      </c>
      <c r="K178" s="5" t="s">
        <v>177</v>
      </c>
      <c r="L178" s="5" t="s">
        <v>178</v>
      </c>
      <c r="M178" s="5" t="s">
        <v>179</v>
      </c>
      <c r="N178" s="5" t="s">
        <v>180</v>
      </c>
      <c r="O178" s="5" t="s">
        <v>181</v>
      </c>
      <c r="P178" s="5" t="s">
        <v>182</v>
      </c>
    </row>
    <row r="179" spans="4:16">
      <c r="D179" t="s">
        <v>183</v>
      </c>
      <c r="E179" s="10">
        <f>E177</f>
        <v>299.5</v>
      </c>
      <c r="F179" s="10">
        <f>E179+F177</f>
        <v>719</v>
      </c>
      <c r="G179" s="10">
        <f t="shared" ref="G179:P179" si="64">F179+G177</f>
        <v>1208.4953333333333</v>
      </c>
      <c r="H179" s="10">
        <f t="shared" si="64"/>
        <v>2527.9726666666666</v>
      </c>
      <c r="I179" s="10">
        <f t="shared" si="64"/>
        <v>4837.4266666666663</v>
      </c>
      <c r="J179" s="10">
        <f t="shared" si="64"/>
        <v>7856.8359999999993</v>
      </c>
      <c r="K179" s="10">
        <f t="shared" si="64"/>
        <v>13466.157999999999</v>
      </c>
      <c r="L179" s="10">
        <f t="shared" si="64"/>
        <v>21685.307333333334</v>
      </c>
      <c r="M179" s="10">
        <f t="shared" si="64"/>
        <v>35054.284</v>
      </c>
      <c r="N179" s="10">
        <f t="shared" si="64"/>
        <v>56133.088000000003</v>
      </c>
      <c r="O179" s="10">
        <f t="shared" si="64"/>
        <v>90041.719333333342</v>
      </c>
      <c r="P179" s="10">
        <f t="shared" si="64"/>
        <v>146860.17933333333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30FD8-81E9-5F4A-92AF-E0A2CFAD4D0C}">
  <dimension ref="A1:BY367"/>
  <sheetViews>
    <sheetView tabSelected="1" workbookViewId="0">
      <selection activeCell="B7" sqref="B7"/>
    </sheetView>
  </sheetViews>
  <sheetFormatPr baseColWidth="10" defaultRowHeight="16"/>
  <cols>
    <col min="1" max="1" width="57.5" style="19" customWidth="1"/>
    <col min="2" max="2" width="6.33203125" style="19" customWidth="1"/>
    <col min="3" max="3" width="10.83203125" style="19"/>
    <col min="4" max="4" width="16.1640625" style="19" customWidth="1"/>
    <col min="5" max="5" width="13" style="19" bestFit="1" customWidth="1"/>
    <col min="6" max="6" width="16.1640625" style="19" customWidth="1"/>
    <col min="7" max="7" width="16.33203125" style="19" customWidth="1"/>
    <col min="8" max="8" width="13.5" style="19" customWidth="1"/>
    <col min="9" max="9" width="16.6640625" style="19" customWidth="1"/>
    <col min="10" max="10" width="10.83203125" style="19"/>
    <col min="11" max="77" width="10.83203125" style="34"/>
    <col min="78" max="16384" width="10.83203125" style="19"/>
  </cols>
  <sheetData>
    <row r="1" spans="1:10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17" thickBot="1">
      <c r="A3" s="38"/>
      <c r="B3" s="34"/>
      <c r="C3" s="34"/>
      <c r="D3" s="38"/>
      <c r="E3" s="34"/>
      <c r="F3" s="34"/>
      <c r="G3" s="34"/>
      <c r="H3" s="34"/>
      <c r="I3" s="34"/>
      <c r="J3" s="34"/>
    </row>
    <row r="4" spans="1:10" ht="25" thickBot="1">
      <c r="A4" s="20" t="s">
        <v>195</v>
      </c>
      <c r="B4" s="36"/>
      <c r="D4" s="21" t="s">
        <v>199</v>
      </c>
      <c r="E4" s="36"/>
      <c r="F4" s="34"/>
      <c r="G4" s="34"/>
      <c r="H4" s="34"/>
      <c r="I4" s="34"/>
      <c r="J4" s="34"/>
    </row>
    <row r="5" spans="1:10" ht="17" thickBot="1">
      <c r="B5" s="38"/>
      <c r="C5" s="36"/>
      <c r="D5" s="39"/>
      <c r="E5" s="37"/>
      <c r="F5" s="38"/>
      <c r="G5" s="38"/>
      <c r="H5" s="38"/>
      <c r="I5" s="38"/>
      <c r="J5" s="34"/>
    </row>
    <row r="6" spans="1:10" ht="17" thickBot="1">
      <c r="A6" s="22" t="s">
        <v>196</v>
      </c>
      <c r="B6" s="16">
        <v>2</v>
      </c>
      <c r="C6" s="37"/>
      <c r="D6" s="45"/>
      <c r="E6" s="40" t="s">
        <v>97</v>
      </c>
      <c r="F6" s="41" t="s">
        <v>108</v>
      </c>
      <c r="G6" s="41" t="s">
        <v>193</v>
      </c>
      <c r="H6" s="42" t="s">
        <v>194</v>
      </c>
      <c r="I6" s="43" t="s">
        <v>200</v>
      </c>
      <c r="J6" s="36"/>
    </row>
    <row r="7" spans="1:10" ht="17" thickBot="1">
      <c r="A7" s="23" t="s">
        <v>1</v>
      </c>
      <c r="B7" s="17">
        <v>12</v>
      </c>
      <c r="C7" s="49"/>
      <c r="D7" s="22" t="s">
        <v>171</v>
      </c>
      <c r="E7" s="46">
        <f>'Original Expanded with double'!E159</f>
        <v>3</v>
      </c>
      <c r="F7" s="24">
        <f>'Original Expanded with double'!E162</f>
        <v>299.5</v>
      </c>
      <c r="G7" s="24">
        <f>'Original Expanded with double'!E176</f>
        <v>0</v>
      </c>
      <c r="H7" s="25">
        <f>'Original Expanded with double'!E171</f>
        <v>0</v>
      </c>
      <c r="I7" s="26">
        <f>SUM(F7:H7)</f>
        <v>299.5</v>
      </c>
      <c r="J7" s="36"/>
    </row>
    <row r="8" spans="1:10" ht="17" thickBot="1">
      <c r="A8" s="23" t="s">
        <v>197</v>
      </c>
      <c r="B8" s="17">
        <v>2</v>
      </c>
      <c r="C8" s="49"/>
      <c r="D8" s="23" t="s">
        <v>172</v>
      </c>
      <c r="E8" s="47">
        <f>'Original Expanded with double'!F159</f>
        <v>9</v>
      </c>
      <c r="F8" s="27">
        <f>'Original Expanded with double'!F162</f>
        <v>299.5</v>
      </c>
      <c r="G8" s="27">
        <f>'Original Expanded with double'!F176</f>
        <v>120</v>
      </c>
      <c r="H8" s="28">
        <f>'Original Expanded with double'!F171</f>
        <v>0</v>
      </c>
      <c r="I8" s="29">
        <f t="shared" ref="I8:I12" si="0">SUM(F8:H8)</f>
        <v>419.5</v>
      </c>
      <c r="J8" s="36"/>
    </row>
    <row r="9" spans="1:10" ht="17" thickBot="1">
      <c r="A9" s="30" t="s">
        <v>198</v>
      </c>
      <c r="B9" s="18">
        <v>1</v>
      </c>
      <c r="C9" s="49"/>
      <c r="D9" s="23" t="s">
        <v>173</v>
      </c>
      <c r="E9" s="47">
        <f>'Original Expanded with double'!G159</f>
        <v>23</v>
      </c>
      <c r="F9" s="27">
        <f>'Original Expanded with double'!G162</f>
        <v>299.5</v>
      </c>
      <c r="G9" s="27">
        <f>'Original Expanded with double'!G176</f>
        <v>120</v>
      </c>
      <c r="H9" s="28">
        <f>'Original Expanded with double'!G171</f>
        <v>69.995333333333349</v>
      </c>
      <c r="I9" s="29">
        <f t="shared" si="0"/>
        <v>489.49533333333335</v>
      </c>
      <c r="J9" s="36"/>
    </row>
    <row r="10" spans="1:10">
      <c r="A10" s="39"/>
      <c r="B10" s="50"/>
      <c r="C10" s="44"/>
      <c r="D10" s="23" t="s">
        <v>174</v>
      </c>
      <c r="E10" s="47">
        <f>'Original Expanded with double'!H159</f>
        <v>53</v>
      </c>
      <c r="F10" s="27">
        <f>'Original Expanded with double'!H162</f>
        <v>299.5</v>
      </c>
      <c r="G10" s="27">
        <f>'Original Expanded with double'!H176</f>
        <v>680</v>
      </c>
      <c r="H10" s="28">
        <f>'Original Expanded with double'!H171</f>
        <v>339.97733333333332</v>
      </c>
      <c r="I10" s="29">
        <f t="shared" si="0"/>
        <v>1319.4773333333333</v>
      </c>
      <c r="J10" s="36"/>
    </row>
    <row r="11" spans="1:10">
      <c r="A11" s="34"/>
      <c r="B11" s="34"/>
      <c r="C11" s="35"/>
      <c r="D11" s="23" t="s">
        <v>175</v>
      </c>
      <c r="E11" s="47">
        <f>'Original Expanded with double'!I159</f>
        <v>115</v>
      </c>
      <c r="F11" s="27">
        <f>'Original Expanded with double'!I162</f>
        <v>299.5</v>
      </c>
      <c r="G11" s="27">
        <f>'Original Expanded with double'!I176</f>
        <v>1320</v>
      </c>
      <c r="H11" s="28">
        <f>'Original Expanded with double'!I171</f>
        <v>689.95400000000006</v>
      </c>
      <c r="I11" s="29">
        <f t="shared" si="0"/>
        <v>2309.4540000000002</v>
      </c>
      <c r="J11" s="36"/>
    </row>
    <row r="12" spans="1:10" ht="17" thickBot="1">
      <c r="A12" s="34"/>
      <c r="B12" s="34"/>
      <c r="C12" s="35"/>
      <c r="D12" s="30" t="s">
        <v>176</v>
      </c>
      <c r="E12" s="48">
        <f>'Original Expanded with double'!J159</f>
        <v>241</v>
      </c>
      <c r="F12" s="31">
        <f>'Original Expanded with double'!J162</f>
        <v>299.5</v>
      </c>
      <c r="G12" s="31">
        <f>'Original Expanded with double'!J176</f>
        <v>1360</v>
      </c>
      <c r="H12" s="32">
        <f>'Original Expanded with double'!J171</f>
        <v>1359.9093333333335</v>
      </c>
      <c r="I12" s="33">
        <f t="shared" si="0"/>
        <v>3019.4093333333335</v>
      </c>
      <c r="J12" s="36"/>
    </row>
    <row r="13" spans="1:10">
      <c r="A13" s="34"/>
      <c r="B13" s="34"/>
      <c r="C13" s="35"/>
      <c r="D13" s="39"/>
      <c r="E13" s="39"/>
      <c r="F13" s="39"/>
      <c r="G13" s="39"/>
      <c r="H13" s="39"/>
      <c r="I13" s="39"/>
      <c r="J13" s="36"/>
    </row>
    <row r="14" spans="1:10">
      <c r="A14" s="34"/>
      <c r="B14" s="34"/>
      <c r="C14" s="35"/>
      <c r="D14" s="34"/>
      <c r="E14" s="34"/>
      <c r="F14" s="34"/>
      <c r="G14" s="34"/>
      <c r="H14" s="34"/>
      <c r="I14" s="34"/>
      <c r="J14" s="36"/>
    </row>
    <row r="15" spans="1:10">
      <c r="A15" s="34"/>
      <c r="B15" s="34"/>
      <c r="C15" s="35"/>
      <c r="D15" s="34"/>
      <c r="E15" s="34"/>
      <c r="F15" s="34"/>
      <c r="G15" s="34"/>
      <c r="H15" s="34"/>
      <c r="I15" s="34"/>
      <c r="J15" s="36"/>
    </row>
    <row r="16" spans="1:10">
      <c r="A16" s="34"/>
      <c r="B16" s="34"/>
      <c r="C16" s="35"/>
      <c r="D16" s="34"/>
      <c r="E16" s="34"/>
      <c r="F16" s="34"/>
      <c r="G16" s="34"/>
      <c r="H16" s="34"/>
      <c r="I16" s="34"/>
      <c r="J16" s="36"/>
    </row>
    <row r="17" spans="1:77">
      <c r="A17" s="34"/>
      <c r="B17" s="34"/>
      <c r="C17" s="35"/>
      <c r="D17" s="34"/>
      <c r="E17" s="34"/>
      <c r="F17" s="34"/>
      <c r="G17" s="34"/>
      <c r="H17" s="34"/>
      <c r="I17" s="34"/>
      <c r="J17" s="36"/>
    </row>
    <row r="18" spans="1:77">
      <c r="A18" s="34"/>
      <c r="B18" s="34"/>
      <c r="C18" s="35"/>
      <c r="D18" s="34"/>
      <c r="E18" s="34"/>
      <c r="F18" s="34"/>
      <c r="G18" s="34"/>
      <c r="H18" s="34"/>
      <c r="I18" s="34"/>
      <c r="J18" s="37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</row>
    <row r="19" spans="1:77" s="34" customFormat="1"/>
    <row r="20" spans="1:77" s="34" customFormat="1"/>
    <row r="21" spans="1:77" s="34" customFormat="1"/>
    <row r="22" spans="1:77" s="34" customFormat="1"/>
    <row r="23" spans="1:77" s="34" customFormat="1"/>
    <row r="24" spans="1:77" s="34" customFormat="1"/>
    <row r="25" spans="1:77" s="34" customFormat="1"/>
    <row r="26" spans="1:77" s="34" customFormat="1"/>
    <row r="27" spans="1:77" s="34" customFormat="1"/>
    <row r="28" spans="1:77" s="34" customFormat="1"/>
    <row r="29" spans="1:77" s="34" customFormat="1"/>
    <row r="30" spans="1:77" s="34" customFormat="1"/>
    <row r="31" spans="1:77" s="34" customFormat="1"/>
    <row r="32" spans="1:77" s="34" customFormat="1"/>
    <row r="33" s="34" customFormat="1"/>
    <row r="34" s="34" customFormat="1"/>
    <row r="35" s="34" customFormat="1"/>
    <row r="36" s="34" customFormat="1"/>
    <row r="37" s="34" customFormat="1"/>
    <row r="38" s="34" customFormat="1"/>
    <row r="39" s="34" customFormat="1"/>
    <row r="40" s="34" customFormat="1"/>
    <row r="41" s="34" customFormat="1"/>
    <row r="42" s="34" customFormat="1"/>
    <row r="43" s="34" customFormat="1"/>
    <row r="44" s="34" customFormat="1"/>
    <row r="45" s="34" customFormat="1"/>
    <row r="46" s="34" customFormat="1"/>
    <row r="47" s="34" customFormat="1"/>
    <row r="48" s="34" customFormat="1"/>
    <row r="49" s="34" customFormat="1"/>
    <row r="50" s="34" customFormat="1"/>
    <row r="51" s="34" customFormat="1"/>
    <row r="52" s="34" customFormat="1"/>
    <row r="53" s="34" customFormat="1"/>
    <row r="54" s="34" customFormat="1"/>
    <row r="55" s="34" customFormat="1"/>
    <row r="56" s="34" customFormat="1"/>
    <row r="57" s="34" customFormat="1"/>
    <row r="58" s="34" customFormat="1"/>
    <row r="59" s="34" customFormat="1"/>
    <row r="60" s="34" customFormat="1"/>
    <row r="61" s="34" customFormat="1"/>
    <row r="62" s="34" customFormat="1"/>
    <row r="63" s="34" customFormat="1"/>
    <row r="64" s="34" customFormat="1"/>
    <row r="65" s="34" customFormat="1"/>
    <row r="66" s="34" customFormat="1"/>
    <row r="67" s="34" customFormat="1"/>
    <row r="68" s="34" customFormat="1"/>
    <row r="69" s="34" customFormat="1"/>
    <row r="70" s="34" customFormat="1"/>
    <row r="71" s="34" customFormat="1"/>
    <row r="72" s="34" customFormat="1"/>
    <row r="73" s="34" customFormat="1"/>
    <row r="74" s="34" customFormat="1"/>
    <row r="75" s="34" customFormat="1"/>
    <row r="76" s="34" customFormat="1"/>
    <row r="77" s="34" customFormat="1"/>
    <row r="78" s="34" customFormat="1"/>
    <row r="79" s="34" customFormat="1"/>
    <row r="80" s="34" customFormat="1"/>
    <row r="81" s="34" customFormat="1"/>
    <row r="82" s="34" customFormat="1"/>
    <row r="83" s="34" customFormat="1"/>
    <row r="84" s="34" customFormat="1"/>
    <row r="85" s="34" customFormat="1"/>
    <row r="86" s="34" customFormat="1"/>
    <row r="87" s="34" customFormat="1"/>
    <row r="88" s="34" customFormat="1"/>
    <row r="89" s="34" customFormat="1"/>
    <row r="90" s="34" customFormat="1"/>
    <row r="91" s="34" customFormat="1"/>
    <row r="92" s="34" customFormat="1"/>
    <row r="93" s="34" customFormat="1"/>
    <row r="94" s="34" customFormat="1"/>
    <row r="95" s="34" customFormat="1"/>
    <row r="96" s="34" customFormat="1"/>
    <row r="97" s="34" customFormat="1"/>
    <row r="98" s="34" customFormat="1"/>
    <row r="99" s="34" customFormat="1"/>
    <row r="100" s="34" customFormat="1"/>
    <row r="101" s="34" customFormat="1"/>
    <row r="102" s="34" customFormat="1"/>
    <row r="103" s="34" customFormat="1"/>
    <row r="104" s="34" customFormat="1"/>
    <row r="105" s="34" customFormat="1"/>
    <row r="106" s="34" customFormat="1"/>
    <row r="107" s="34" customFormat="1"/>
    <row r="108" s="34" customFormat="1"/>
    <row r="109" s="34" customFormat="1"/>
    <row r="110" s="34" customFormat="1"/>
    <row r="111" s="34" customFormat="1"/>
    <row r="112" s="34" customFormat="1"/>
    <row r="113" s="34" customFormat="1"/>
    <row r="114" s="34" customFormat="1"/>
    <row r="115" s="34" customFormat="1"/>
    <row r="116" s="34" customFormat="1"/>
    <row r="117" s="34" customFormat="1"/>
    <row r="118" s="34" customFormat="1"/>
    <row r="119" s="34" customFormat="1"/>
    <row r="120" s="34" customFormat="1"/>
    <row r="121" s="34" customFormat="1"/>
    <row r="122" s="34" customFormat="1"/>
    <row r="123" s="34" customFormat="1"/>
    <row r="124" s="34" customFormat="1"/>
    <row r="125" s="34" customFormat="1"/>
    <row r="126" s="34" customFormat="1"/>
    <row r="127" s="34" customFormat="1"/>
    <row r="128" s="34" customFormat="1"/>
    <row r="129" s="34" customFormat="1"/>
    <row r="130" s="34" customFormat="1"/>
    <row r="131" s="34" customFormat="1"/>
    <row r="132" s="34" customFormat="1"/>
    <row r="133" s="34" customFormat="1"/>
    <row r="134" s="34" customFormat="1"/>
    <row r="135" s="34" customFormat="1"/>
    <row r="136" s="34" customFormat="1"/>
    <row r="137" s="34" customFormat="1"/>
    <row r="138" s="34" customFormat="1"/>
    <row r="139" s="34" customFormat="1"/>
    <row r="140" s="34" customFormat="1"/>
    <row r="141" s="34" customFormat="1"/>
    <row r="142" s="34" customFormat="1"/>
    <row r="143" s="34" customFormat="1"/>
    <row r="144" s="34" customFormat="1"/>
    <row r="145" s="34" customFormat="1"/>
    <row r="146" s="34" customFormat="1"/>
    <row r="147" s="34" customFormat="1"/>
    <row r="148" s="34" customFormat="1"/>
    <row r="149" s="34" customFormat="1"/>
    <row r="150" s="34" customFormat="1"/>
    <row r="151" s="34" customFormat="1"/>
    <row r="152" s="34" customFormat="1"/>
    <row r="153" s="34" customFormat="1"/>
    <row r="154" s="34" customFormat="1"/>
    <row r="155" s="34" customFormat="1"/>
    <row r="156" s="34" customFormat="1"/>
    <row r="157" s="34" customFormat="1"/>
    <row r="158" s="34" customFormat="1"/>
    <row r="159" s="34" customFormat="1"/>
    <row r="160" s="34" customFormat="1"/>
    <row r="161" s="34" customFormat="1"/>
    <row r="162" s="34" customFormat="1"/>
    <row r="163" s="34" customFormat="1"/>
    <row r="164" s="34" customFormat="1"/>
    <row r="165" s="34" customFormat="1"/>
    <row r="166" s="34" customFormat="1"/>
    <row r="167" s="34" customFormat="1"/>
    <row r="168" s="34" customFormat="1"/>
    <row r="169" s="34" customFormat="1"/>
    <row r="170" s="34" customFormat="1"/>
    <row r="171" s="34" customFormat="1"/>
    <row r="172" s="34" customFormat="1"/>
    <row r="173" s="34" customFormat="1"/>
    <row r="174" s="34" customFormat="1"/>
    <row r="175" s="34" customFormat="1"/>
    <row r="176" s="34" customFormat="1"/>
    <row r="177" s="34" customFormat="1"/>
    <row r="178" s="34" customFormat="1"/>
    <row r="179" s="34" customFormat="1"/>
    <row r="180" s="34" customFormat="1"/>
    <row r="181" s="34" customFormat="1"/>
    <row r="182" s="34" customFormat="1"/>
    <row r="183" s="34" customFormat="1"/>
    <row r="184" s="34" customFormat="1"/>
    <row r="185" s="34" customFormat="1"/>
    <row r="186" s="34" customFormat="1"/>
    <row r="187" s="34" customFormat="1"/>
    <row r="188" s="34" customFormat="1"/>
    <row r="189" s="34" customFormat="1"/>
    <row r="190" s="34" customFormat="1"/>
    <row r="191" s="34" customFormat="1"/>
    <row r="192" s="34" customFormat="1"/>
    <row r="193" s="34" customFormat="1"/>
    <row r="194" s="34" customFormat="1"/>
    <row r="195" s="34" customFormat="1"/>
    <row r="196" s="34" customFormat="1"/>
    <row r="197" s="34" customFormat="1"/>
    <row r="198" s="34" customFormat="1"/>
    <row r="199" s="34" customFormat="1"/>
    <row r="200" s="34" customFormat="1"/>
    <row r="201" s="34" customFormat="1"/>
    <row r="202" s="34" customFormat="1"/>
    <row r="203" s="34" customFormat="1"/>
    <row r="204" s="34" customFormat="1"/>
    <row r="205" s="34" customFormat="1"/>
    <row r="206" s="34" customFormat="1"/>
    <row r="207" s="34" customFormat="1"/>
    <row r="208" s="34" customFormat="1"/>
    <row r="209" s="34" customFormat="1"/>
    <row r="210" s="34" customFormat="1"/>
    <row r="211" s="34" customFormat="1"/>
    <row r="212" s="34" customFormat="1"/>
    <row r="213" s="34" customFormat="1"/>
    <row r="214" s="34" customFormat="1"/>
    <row r="215" s="34" customFormat="1"/>
    <row r="216" s="34" customFormat="1"/>
    <row r="217" s="34" customFormat="1"/>
    <row r="218" s="34" customFormat="1"/>
    <row r="219" s="34" customFormat="1"/>
    <row r="220" s="34" customFormat="1"/>
    <row r="221" s="34" customFormat="1"/>
    <row r="222" s="34" customFormat="1"/>
    <row r="223" s="34" customFormat="1"/>
    <row r="224" s="34" customFormat="1"/>
    <row r="225" s="34" customFormat="1"/>
    <row r="226" s="34" customFormat="1"/>
    <row r="227" s="34" customFormat="1"/>
    <row r="228" s="34" customFormat="1"/>
    <row r="229" s="34" customFormat="1"/>
    <row r="230" s="34" customFormat="1"/>
    <row r="231" s="34" customFormat="1"/>
    <row r="232" s="34" customFormat="1"/>
    <row r="233" s="34" customFormat="1"/>
    <row r="234" s="34" customFormat="1"/>
    <row r="235" s="34" customFormat="1"/>
    <row r="236" s="34" customFormat="1"/>
    <row r="237" s="34" customFormat="1"/>
    <row r="238" s="34" customFormat="1"/>
    <row r="239" s="34" customFormat="1"/>
    <row r="240" s="34" customFormat="1"/>
    <row r="241" s="34" customFormat="1"/>
    <row r="242" s="34" customFormat="1"/>
    <row r="243" s="34" customFormat="1"/>
    <row r="244" s="34" customFormat="1"/>
    <row r="245" s="34" customFormat="1"/>
    <row r="246" s="34" customFormat="1"/>
    <row r="247" s="34" customFormat="1"/>
    <row r="248" s="34" customFormat="1"/>
    <row r="249" s="34" customFormat="1"/>
    <row r="250" s="34" customFormat="1"/>
    <row r="251" s="34" customFormat="1"/>
    <row r="252" s="34" customFormat="1"/>
    <row r="253" s="34" customFormat="1"/>
    <row r="254" s="34" customFormat="1"/>
    <row r="255" s="34" customFormat="1"/>
    <row r="256" s="34" customFormat="1"/>
    <row r="257" s="34" customFormat="1"/>
    <row r="258" s="34" customFormat="1"/>
    <row r="259" s="34" customFormat="1"/>
    <row r="260" s="34" customFormat="1"/>
    <row r="261" s="34" customFormat="1"/>
    <row r="262" s="34" customFormat="1"/>
    <row r="263" s="34" customFormat="1"/>
    <row r="264" s="34" customFormat="1"/>
    <row r="265" s="34" customFormat="1"/>
    <row r="266" s="34" customFormat="1"/>
    <row r="267" s="34" customFormat="1"/>
    <row r="268" s="34" customFormat="1"/>
    <row r="269" s="34" customFormat="1"/>
    <row r="270" s="34" customFormat="1"/>
    <row r="271" s="34" customFormat="1"/>
    <row r="272" s="34" customFormat="1"/>
    <row r="273" s="34" customFormat="1"/>
    <row r="274" s="34" customFormat="1"/>
    <row r="275" s="34" customFormat="1"/>
    <row r="276" s="34" customFormat="1"/>
    <row r="277" s="34" customFormat="1"/>
    <row r="278" s="34" customFormat="1"/>
    <row r="279" s="34" customFormat="1"/>
    <row r="280" s="34" customFormat="1"/>
    <row r="281" s="34" customFormat="1"/>
    <row r="282" s="34" customFormat="1"/>
    <row r="283" s="34" customFormat="1"/>
    <row r="284" s="34" customFormat="1"/>
    <row r="285" s="34" customFormat="1"/>
    <row r="286" s="34" customFormat="1"/>
    <row r="287" s="34" customFormat="1"/>
    <row r="288" s="34" customFormat="1"/>
    <row r="289" s="34" customFormat="1"/>
    <row r="290" s="34" customFormat="1"/>
    <row r="291" s="34" customFormat="1"/>
    <row r="292" s="34" customFormat="1"/>
    <row r="293" s="34" customFormat="1"/>
    <row r="294" s="34" customFormat="1"/>
    <row r="295" s="34" customFormat="1"/>
    <row r="296" s="34" customFormat="1"/>
    <row r="297" s="34" customFormat="1"/>
    <row r="298" s="34" customFormat="1"/>
    <row r="299" s="34" customFormat="1"/>
    <row r="300" s="34" customFormat="1"/>
    <row r="301" s="34" customFormat="1"/>
    <row r="302" s="34" customFormat="1"/>
    <row r="303" s="34" customFormat="1"/>
    <row r="304" s="34" customFormat="1"/>
    <row r="305" s="34" customFormat="1"/>
    <row r="306" s="34" customFormat="1"/>
    <row r="307" s="34" customFormat="1"/>
    <row r="308" s="34" customFormat="1"/>
    <row r="309" s="34" customFormat="1"/>
    <row r="310" s="34" customFormat="1"/>
    <row r="311" s="34" customFormat="1"/>
    <row r="312" s="34" customFormat="1"/>
    <row r="313" s="34" customFormat="1"/>
    <row r="314" s="34" customFormat="1"/>
    <row r="315" s="34" customFormat="1"/>
    <row r="316" s="34" customFormat="1"/>
    <row r="317" s="34" customFormat="1"/>
    <row r="318" s="34" customFormat="1"/>
    <row r="319" s="34" customFormat="1"/>
    <row r="320" s="34" customFormat="1"/>
    <row r="321" s="34" customFormat="1"/>
    <row r="322" s="34" customFormat="1"/>
    <row r="323" s="34" customFormat="1"/>
    <row r="324" s="34" customFormat="1"/>
    <row r="325" s="34" customFormat="1"/>
    <row r="326" s="34" customFormat="1"/>
    <row r="327" s="34" customFormat="1"/>
    <row r="328" s="34" customFormat="1"/>
    <row r="329" s="34" customFormat="1"/>
    <row r="330" s="34" customFormat="1"/>
    <row r="331" s="34" customFormat="1"/>
    <row r="332" s="34" customFormat="1"/>
    <row r="333" s="34" customFormat="1"/>
    <row r="334" s="34" customFormat="1"/>
    <row r="335" s="34" customFormat="1"/>
    <row r="336" s="34" customFormat="1"/>
    <row r="337" s="34" customFormat="1"/>
    <row r="338" s="34" customFormat="1"/>
    <row r="339" s="34" customFormat="1"/>
    <row r="340" s="34" customFormat="1"/>
    <row r="341" s="34" customFormat="1"/>
    <row r="342" s="34" customFormat="1"/>
    <row r="343" s="34" customFormat="1"/>
    <row r="344" s="34" customFormat="1"/>
    <row r="345" s="34" customFormat="1"/>
    <row r="346" s="34" customFormat="1"/>
    <row r="347" s="34" customFormat="1"/>
    <row r="348" s="34" customFormat="1"/>
    <row r="349" s="34" customFormat="1"/>
    <row r="350" s="34" customFormat="1"/>
    <row r="351" s="34" customFormat="1"/>
    <row r="352" s="34" customFormat="1"/>
    <row r="353" spans="4:9" s="34" customFormat="1"/>
    <row r="354" spans="4:9" s="34" customFormat="1"/>
    <row r="355" spans="4:9" s="34" customFormat="1"/>
    <row r="356" spans="4:9" s="34" customFormat="1"/>
    <row r="357" spans="4:9" s="34" customFormat="1"/>
    <row r="358" spans="4:9" s="34" customFormat="1"/>
    <row r="359" spans="4:9" s="34" customFormat="1"/>
    <row r="360" spans="4:9" s="34" customFormat="1"/>
    <row r="361" spans="4:9" s="34" customFormat="1"/>
    <row r="362" spans="4:9" s="34" customFormat="1">
      <c r="D362" s="19"/>
      <c r="E362" s="19"/>
      <c r="F362" s="19"/>
      <c r="G362" s="19"/>
      <c r="H362" s="19"/>
      <c r="I362" s="19"/>
    </row>
    <row r="363" spans="4:9" s="34" customFormat="1">
      <c r="D363" s="19"/>
      <c r="E363" s="19"/>
      <c r="F363" s="19"/>
      <c r="G363" s="19"/>
      <c r="H363" s="19"/>
      <c r="I363" s="19"/>
    </row>
    <row r="364" spans="4:9" s="34" customFormat="1">
      <c r="D364" s="19"/>
      <c r="E364" s="19"/>
      <c r="F364" s="19"/>
      <c r="G364" s="19"/>
      <c r="H364" s="19"/>
      <c r="I364" s="19"/>
    </row>
    <row r="365" spans="4:9" s="34" customFormat="1">
      <c r="D365" s="19"/>
      <c r="E365" s="19"/>
      <c r="F365" s="19"/>
      <c r="G365" s="19"/>
      <c r="H365" s="19"/>
      <c r="I365" s="19"/>
    </row>
    <row r="366" spans="4:9" s="34" customFormat="1">
      <c r="D366" s="19"/>
      <c r="E366" s="19"/>
      <c r="F366" s="19"/>
      <c r="G366" s="19"/>
      <c r="H366" s="19"/>
      <c r="I366" s="19"/>
    </row>
    <row r="367" spans="4:9" s="34" customFormat="1">
      <c r="D367" s="19"/>
      <c r="E367" s="19"/>
      <c r="F367" s="19"/>
      <c r="G367" s="19"/>
      <c r="H367" s="19"/>
      <c r="I367" s="19"/>
    </row>
  </sheetData>
  <sheetProtection algorithmName="SHA-512" hashValue="7Hp0TOrLK8B4tBZ8vldISUZsGI1xPtD1MXwMvAneOGJJnCTFqexvFE1zFHkNoIuntxdw8UVPRGOsAAaSZx5vBg==" saltValue="1xAt4W1XUY6LkMeD5B89ng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Original Expanded with double</vt:lpstr>
      <vt:lpstr>GenWealth Simulations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Peter Verdegem</cp:lastModifiedBy>
  <dcterms:created xsi:type="dcterms:W3CDTF">2018-06-27T14:36:48Z</dcterms:created>
  <dcterms:modified xsi:type="dcterms:W3CDTF">2019-05-21T15:27:41Z</dcterms:modified>
</cp:coreProperties>
</file>